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8250" windowHeight="6195"/>
  </bookViews>
  <sheets>
    <sheet name=" Plantilla" sheetId="1" r:id="rId1"/>
    <sheet name="Enero" sheetId="2" r:id="rId2"/>
    <sheet name=" Febrero" sheetId="3" r:id="rId3"/>
    <sheet name="Marzo" sheetId="4" r:id="rId4"/>
    <sheet name="Abril" sheetId="5" r:id="rId5"/>
    <sheet name="Mayo" sheetId="6" r:id="rId6"/>
    <sheet name=" Junio" sheetId="7" r:id="rId7"/>
    <sheet name="Julio" sheetId="14" r:id="rId8"/>
    <sheet name="Agosto" sheetId="13" r:id="rId9"/>
    <sheet name="Septiembre" sheetId="12" r:id="rId10"/>
    <sheet name="Octubre" sheetId="11" r:id="rId11"/>
    <sheet name="Noviembre" sheetId="10" r:id="rId12"/>
    <sheet name=" Diciembre" sheetId="9" r:id="rId13"/>
  </sheets>
  <definedNames>
    <definedName name="_xlnm.Print_Area" localSheetId="0">' Plantilla'!$A$1:$E$77</definedName>
    <definedName name="_xlnm.Print_Area" localSheetId="8">Agosto!$A$1:$E$77</definedName>
    <definedName name="_xlnm.Print_Area" localSheetId="7">Julio!#REF!</definedName>
  </definedNames>
  <calcPr calcId="125725"/>
</workbook>
</file>

<file path=xl/calcChain.xml><?xml version="1.0" encoding="utf-8"?>
<calcChain xmlns="http://schemas.openxmlformats.org/spreadsheetml/2006/main">
  <c r="C73" i="5"/>
  <c r="D73" s="1"/>
  <c r="C70"/>
  <c r="D70" s="1"/>
  <c r="E66"/>
  <c r="D66" s="1"/>
  <c r="C66"/>
  <c r="B66"/>
  <c r="D65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B24"/>
  <c r="E24" s="1"/>
  <c r="E22"/>
  <c r="C22"/>
  <c r="E21"/>
  <c r="C21"/>
  <c r="E20"/>
  <c r="C20"/>
  <c r="E19"/>
  <c r="C19"/>
  <c r="E18"/>
  <c r="C18"/>
  <c r="C24" s="1"/>
  <c r="C10"/>
  <c r="B10"/>
  <c r="D10" s="1"/>
  <c r="C9"/>
  <c r="B9"/>
  <c r="D9" s="1"/>
  <c r="C8"/>
  <c r="B8"/>
  <c r="D8" s="1"/>
  <c r="C7"/>
  <c r="C12" s="1"/>
  <c r="B7"/>
  <c r="B12" s="1"/>
  <c r="C10" i="1"/>
  <c r="C9"/>
  <c r="C8"/>
  <c r="C7"/>
  <c r="B10"/>
  <c r="B9"/>
  <c r="B8"/>
  <c r="B7"/>
  <c r="D73" i="4"/>
  <c r="C73"/>
  <c r="D70"/>
  <c r="C70"/>
  <c r="E66"/>
  <c r="D66" s="1"/>
  <c r="C66"/>
  <c r="B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B24"/>
  <c r="E24" s="1"/>
  <c r="E22"/>
  <c r="C22"/>
  <c r="E21"/>
  <c r="C21"/>
  <c r="E20"/>
  <c r="C20"/>
  <c r="E19"/>
  <c r="C19"/>
  <c r="E18"/>
  <c r="C18"/>
  <c r="C24" s="1"/>
  <c r="C12"/>
  <c r="B12"/>
  <c r="D10"/>
  <c r="D9"/>
  <c r="D8"/>
  <c r="D7"/>
  <c r="C73" i="3"/>
  <c r="D73" s="1"/>
  <c r="D70"/>
  <c r="C70"/>
  <c r="E66"/>
  <c r="D66" s="1"/>
  <c r="C66"/>
  <c r="B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B24"/>
  <c r="E24" s="1"/>
  <c r="E22"/>
  <c r="C22"/>
  <c r="E21"/>
  <c r="C21"/>
  <c r="E20"/>
  <c r="C20"/>
  <c r="E19"/>
  <c r="C19"/>
  <c r="E18"/>
  <c r="C18"/>
  <c r="C24" s="1"/>
  <c r="C12"/>
  <c r="B12"/>
  <c r="D10"/>
  <c r="D9"/>
  <c r="D8"/>
  <c r="D7"/>
  <c r="D7" i="5" l="1"/>
  <c r="D12" i="4"/>
  <c r="E12" s="1"/>
  <c r="D12" i="3"/>
  <c r="E12" s="1"/>
  <c r="D12" i="5" l="1"/>
  <c r="E7"/>
  <c r="E7" i="4"/>
  <c r="E8"/>
  <c r="E9"/>
  <c r="E10"/>
  <c r="E8" i="3"/>
  <c r="E7"/>
  <c r="E10"/>
  <c r="E9"/>
  <c r="E12" i="5" l="1"/>
  <c r="E10"/>
  <c r="E8"/>
  <c r="E9"/>
  <c r="C73" i="2"/>
  <c r="D73" s="1"/>
  <c r="C70"/>
  <c r="D70" s="1"/>
  <c r="E66"/>
  <c r="D66" s="1"/>
  <c r="C66"/>
  <c r="B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B24"/>
  <c r="E24" s="1"/>
  <c r="E22"/>
  <c r="C22"/>
  <c r="E21"/>
  <c r="C21"/>
  <c r="E20"/>
  <c r="C20"/>
  <c r="E19"/>
  <c r="C19"/>
  <c r="E18"/>
  <c r="C18"/>
  <c r="C24" s="1"/>
  <c r="C10"/>
  <c r="B10"/>
  <c r="D10" s="1"/>
  <c r="C9"/>
  <c r="B9"/>
  <c r="D9" s="1"/>
  <c r="C8"/>
  <c r="B8"/>
  <c r="D8" s="1"/>
  <c r="C7"/>
  <c r="C12" s="1"/>
  <c r="B7"/>
  <c r="B12" s="1"/>
  <c r="D56" i="1"/>
  <c r="D7" i="2" l="1"/>
  <c r="D65" i="1"/>
  <c r="D63"/>
  <c r="D62"/>
  <c r="D61"/>
  <c r="D60"/>
  <c r="D59"/>
  <c r="D58"/>
  <c r="D57"/>
  <c r="D55"/>
  <c r="D54"/>
  <c r="D53"/>
  <c r="D52"/>
  <c r="D51"/>
  <c r="D50"/>
  <c r="D12" i="2" l="1"/>
  <c r="E7" s="1"/>
  <c r="D45" i="1"/>
  <c r="B66"/>
  <c r="E12" i="2" l="1"/>
  <c r="E9"/>
  <c r="E10"/>
  <c r="E8"/>
  <c r="C70" i="1"/>
  <c r="D70" s="1"/>
  <c r="D38" l="1"/>
  <c r="E66" l="1"/>
  <c r="C66"/>
  <c r="B24" l="1"/>
  <c r="C19" s="1"/>
  <c r="D49"/>
  <c r="D30"/>
  <c r="D48"/>
  <c r="D41"/>
  <c r="D42"/>
  <c r="D40"/>
  <c r="D36"/>
  <c r="D47"/>
  <c r="D34"/>
  <c r="C73"/>
  <c r="D73" s="1"/>
  <c r="D46"/>
  <c r="D44"/>
  <c r="D43"/>
  <c r="D39"/>
  <c r="D37"/>
  <c r="D35"/>
  <c r="D33"/>
  <c r="D32"/>
  <c r="D31"/>
  <c r="E22"/>
  <c r="E21"/>
  <c r="E20"/>
  <c r="E19"/>
  <c r="E18"/>
  <c r="D7"/>
  <c r="D8"/>
  <c r="D9"/>
  <c r="D10"/>
  <c r="C12"/>
  <c r="B12"/>
  <c r="C21" l="1"/>
  <c r="E24"/>
  <c r="C18"/>
  <c r="C20"/>
  <c r="D12"/>
  <c r="E12" s="1"/>
  <c r="C22"/>
  <c r="D66"/>
  <c r="C24" l="1"/>
  <c r="E10"/>
  <c r="E8"/>
  <c r="E9"/>
  <c r="E7"/>
</calcChain>
</file>

<file path=xl/sharedStrings.xml><?xml version="1.0" encoding="utf-8"?>
<sst xmlns="http://schemas.openxmlformats.org/spreadsheetml/2006/main" count="395" uniqueCount="78">
  <si>
    <t>I.-PARADOS POR EDADES Y SEXO.</t>
  </si>
  <si>
    <t>EDAD</t>
  </si>
  <si>
    <t>HOMBRES</t>
  </si>
  <si>
    <t>MUJERES</t>
  </si>
  <si>
    <t xml:space="preserve"> TOTAL</t>
  </si>
  <si>
    <t>%/TOTAL</t>
  </si>
  <si>
    <t xml:space="preserve"> &lt;25 años</t>
  </si>
  <si>
    <t xml:space="preserve"> 25-34 años</t>
  </si>
  <si>
    <t xml:space="preserve"> 35-44 años</t>
  </si>
  <si>
    <t xml:space="preserve"> &gt;45 años</t>
  </si>
  <si>
    <t xml:space="preserve"> </t>
  </si>
  <si>
    <t>Total</t>
  </si>
  <si>
    <t>II.-PARADOS POR SECTORES ECONÓMICOS Y TASA DE PARO SECTORIAL.</t>
  </si>
  <si>
    <t>SECTORES</t>
  </si>
  <si>
    <t>(**) P.A. SECT.</t>
  </si>
  <si>
    <t>AGRICULTURA</t>
  </si>
  <si>
    <t>INDUSTRIA</t>
  </si>
  <si>
    <t>CONSTRUCCIÓN</t>
  </si>
  <si>
    <t>SERVICIOS</t>
  </si>
  <si>
    <t>SIN EMPLEO ANTERIOR</t>
  </si>
  <si>
    <t>TOTAL</t>
  </si>
  <si>
    <t>III.-DEMANDAS POR OFICINAS DE EMPLEO.</t>
  </si>
  <si>
    <t>DEMANDANTES</t>
  </si>
  <si>
    <t>OFICINAS</t>
  </si>
  <si>
    <t>PARADOS</t>
  </si>
  <si>
    <t>T.E.A.S.*</t>
  </si>
  <si>
    <t>OTROS</t>
  </si>
  <si>
    <t xml:space="preserve"> INSCRITOS</t>
  </si>
  <si>
    <t>ALCALA DE GUADAIRA</t>
  </si>
  <si>
    <t>ARAHAL</t>
  </si>
  <si>
    <t>BOLLULLOS</t>
  </si>
  <si>
    <t>CABEZAS DE S. JUAN</t>
  </si>
  <si>
    <t>CAMAS</t>
  </si>
  <si>
    <t>CANTILLANA</t>
  </si>
  <si>
    <t>CARMONA</t>
  </si>
  <si>
    <t>CONSTANTINA</t>
  </si>
  <si>
    <t>ECIJA</t>
  </si>
  <si>
    <t>ESTEPA</t>
  </si>
  <si>
    <t>LEBRIJA</t>
  </si>
  <si>
    <t>LORA DEL RIO</t>
  </si>
  <si>
    <t>MAIRENA DEL ALCOR</t>
  </si>
  <si>
    <t>MARCHENA</t>
  </si>
  <si>
    <t>MORON DE LA FTRA.</t>
  </si>
  <si>
    <t>OSUNA</t>
  </si>
  <si>
    <t>PALACIOS, LOS</t>
  </si>
  <si>
    <t>PILAS</t>
  </si>
  <si>
    <t>PUEBLA DE CAZALLA</t>
  </si>
  <si>
    <t>PUEBLA DEL RIO</t>
  </si>
  <si>
    <t>SAN JOSE DE LA R.</t>
  </si>
  <si>
    <t>SAN JUAN DE AZNALF.</t>
  </si>
  <si>
    <t>SANLUCAR LA MAYOR</t>
  </si>
  <si>
    <t>SAUCEJO, EL</t>
  </si>
  <si>
    <t>SE/ESTE</t>
  </si>
  <si>
    <t>SE/MACARENA</t>
  </si>
  <si>
    <t>SE/CENTRO</t>
  </si>
  <si>
    <t>SE/AMATE</t>
  </si>
  <si>
    <t>SE/MONTOTO</t>
  </si>
  <si>
    <t>SE/HUERTA SALUD</t>
  </si>
  <si>
    <t>SE/CRUZ ROJA</t>
  </si>
  <si>
    <t>SE/TRIANA</t>
  </si>
  <si>
    <t>UTRERA</t>
  </si>
  <si>
    <t>I.S.M.</t>
  </si>
  <si>
    <t>VARIAC.</t>
  </si>
  <si>
    <t xml:space="preserve"> % VARIAC.</t>
  </si>
  <si>
    <t>% VARIAC.</t>
  </si>
  <si>
    <t>(*) Demandantes trabajadores eventuales agrarios subsidiados</t>
  </si>
  <si>
    <t>Tasa de paro sectorial</t>
  </si>
  <si>
    <t>Porcentaje</t>
  </si>
  <si>
    <t xml:space="preserve">DOS HERMANAS </t>
  </si>
  <si>
    <t>UAG GENÉRICA DE ANDALUCÍA</t>
  </si>
  <si>
    <t xml:space="preserve">Nota: EPA calculada con la nueva base de población que incorpora la información actualizada  </t>
  </si>
  <si>
    <t>de los Censos de Población y Viviendas de 2011</t>
  </si>
  <si>
    <t>ESTADISTICA DE EMPLEO EN SEVILLA A 31 DE ENERO DE 2016</t>
  </si>
  <si>
    <t>(**) E.P.A.:  4º T 2015</t>
  </si>
  <si>
    <t>ESTADISTICA DE EMPLEO EN SEVILLA A 29 DE FEBRERO DE 2016</t>
  </si>
  <si>
    <t>ESTADISTICA DE EMPLEO EN SEVILLA A 31 DE MARZO DE 2016</t>
  </si>
  <si>
    <t>ESTADISTICA DE EMPLEO EN SEVILLA A 30 DE ABRIL DE 2016</t>
  </si>
  <si>
    <t>(**) E.P.A.:  1º T 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</si>
</sst>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0"/>
      <name val="Arial"/>
    </font>
    <font>
      <b/>
      <sz val="10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b/>
      <sz val="8"/>
      <name val="Arial Narrow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color theme="3" tint="-0.249977111117893"/>
      <name val="Arial"/>
      <family val="2"/>
    </font>
    <font>
      <sz val="10"/>
      <color rgb="FFFF0000"/>
      <name val="Arial"/>
      <family val="2"/>
    </font>
    <font>
      <sz val="8"/>
      <color rgb="FF0000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NumberFormat="1" applyFont="1" applyAlignment="1"/>
    <xf numFmtId="0" fontId="3" fillId="0" borderId="0" xfId="0" applyNumberFormat="1" applyFont="1" applyAlignment="1"/>
    <xf numFmtId="3" fontId="3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NumberFormat="1" applyFont="1"/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4" fontId="6" fillId="0" borderId="0" xfId="0" applyNumberFormat="1" applyFont="1" applyAlignment="1"/>
    <xf numFmtId="0" fontId="4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" fontId="8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0" applyFont="1"/>
    <xf numFmtId="3" fontId="11" fillId="0" borderId="0" xfId="0" applyNumberFormat="1" applyFont="1"/>
    <xf numFmtId="2" fontId="11" fillId="0" borderId="0" xfId="0" applyNumberFormat="1" applyFont="1" applyAlignment="1"/>
    <xf numFmtId="3" fontId="11" fillId="0" borderId="0" xfId="0" applyNumberFormat="1" applyFont="1" applyAlignment="1"/>
    <xf numFmtId="164" fontId="11" fillId="0" borderId="0" xfId="0" applyNumberFormat="1" applyFont="1" applyAlignment="1"/>
    <xf numFmtId="4" fontId="11" fillId="0" borderId="0" xfId="0" applyNumberFormat="1" applyFont="1"/>
    <xf numFmtId="3" fontId="13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3" fontId="0" fillId="0" borderId="0" xfId="0" applyNumberFormat="1"/>
    <xf numFmtId="4" fontId="12" fillId="0" borderId="0" xfId="0" applyNumberFormat="1" applyFont="1"/>
    <xf numFmtId="2" fontId="0" fillId="0" borderId="0" xfId="0" applyNumberFormat="1"/>
    <xf numFmtId="165" fontId="0" fillId="0" borderId="0" xfId="0" applyNumberFormat="1"/>
    <xf numFmtId="0" fontId="14" fillId="0" borderId="0" xfId="0" applyNumberFormat="1" applyFont="1" applyAlignment="1"/>
    <xf numFmtId="0" fontId="15" fillId="0" borderId="0" xfId="0" applyFont="1"/>
    <xf numFmtId="17" fontId="5" fillId="0" borderId="0" xfId="0" applyNumberFormat="1" applyFont="1" applyAlignment="1">
      <alignment horizontal="center"/>
    </xf>
    <xf numFmtId="3" fontId="16" fillId="0" borderId="0" xfId="0" applyNumberFormat="1" applyFont="1"/>
    <xf numFmtId="0" fontId="17" fillId="0" borderId="0" xfId="0" applyFont="1"/>
    <xf numFmtId="0" fontId="0" fillId="2" borderId="0" xfId="0" applyFill="1"/>
    <xf numFmtId="3" fontId="18" fillId="0" borderId="0" xfId="0" applyNumberFormat="1" applyFont="1"/>
    <xf numFmtId="0" fontId="19" fillId="0" borderId="0" xfId="0" applyFont="1" applyAlignment="1">
      <alignment vertical="center"/>
    </xf>
    <xf numFmtId="0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17" fontId="5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zoomScale="115" zoomScaleNormal="115" workbookViewId="0">
      <selection sqref="A1:E77"/>
    </sheetView>
  </sheetViews>
  <sheetFormatPr baseColWidth="10" defaultRowHeight="12.75"/>
  <cols>
    <col min="1" max="1" width="19.5703125" customWidth="1"/>
    <col min="5" max="5" width="14.5703125" customWidth="1"/>
    <col min="6" max="6" width="11.5703125" style="45"/>
  </cols>
  <sheetData>
    <row r="1" spans="1:6" ht="10.15" customHeight="1">
      <c r="A1" s="47" t="s">
        <v>76</v>
      </c>
      <c r="D1" s="2"/>
      <c r="F1"/>
    </row>
    <row r="2" spans="1:6" ht="10.15" customHeight="1">
      <c r="F2"/>
    </row>
    <row r="3" spans="1:6" ht="10.15" customHeight="1">
      <c r="A3" s="3" t="s">
        <v>0</v>
      </c>
      <c r="B3" s="4"/>
      <c r="C3" s="5"/>
      <c r="D3" s="4"/>
      <c r="E3" s="4"/>
      <c r="F3"/>
    </row>
    <row r="4" spans="1:6" ht="10.15" customHeight="1">
      <c r="A4" s="6"/>
      <c r="B4" s="6"/>
      <c r="C4" s="7"/>
      <c r="D4" s="6"/>
      <c r="E4" s="6"/>
      <c r="F4"/>
    </row>
    <row r="5" spans="1:6" ht="10.15" customHeight="1">
      <c r="A5" s="8" t="s">
        <v>1</v>
      </c>
      <c r="B5" s="9" t="s">
        <v>2</v>
      </c>
      <c r="C5" s="10" t="s">
        <v>3</v>
      </c>
      <c r="D5" s="9" t="s">
        <v>4</v>
      </c>
      <c r="E5" s="9" t="s">
        <v>5</v>
      </c>
      <c r="F5"/>
    </row>
    <row r="6" spans="1:6" ht="10.15" customHeight="1">
      <c r="A6" s="6"/>
      <c r="B6" s="6"/>
      <c r="D6" s="6"/>
      <c r="E6" s="6"/>
      <c r="F6"/>
    </row>
    <row r="7" spans="1:6" ht="10.35" customHeight="1">
      <c r="A7" s="6" t="s">
        <v>6</v>
      </c>
      <c r="B7" s="7">
        <f>2760+10357</f>
        <v>13117</v>
      </c>
      <c r="C7" s="7">
        <f>2283+10128</f>
        <v>12411</v>
      </c>
      <c r="D7" s="29">
        <f>SUM(B7:C7)</f>
        <v>25528</v>
      </c>
      <c r="E7" s="30">
        <f>D7*100/$D$12</f>
        <v>10.896037765646408</v>
      </c>
      <c r="F7"/>
    </row>
    <row r="8" spans="1:6" ht="10.15" customHeight="1">
      <c r="A8" s="6" t="s">
        <v>7</v>
      </c>
      <c r="B8" s="7">
        <f>11029+10959</f>
        <v>21988</v>
      </c>
      <c r="C8" s="7">
        <f>13568+14342</f>
        <v>27910</v>
      </c>
      <c r="D8" s="29">
        <f>SUM(B8:C8)</f>
        <v>49898</v>
      </c>
      <c r="E8" s="30">
        <f>D8*100/$D$12</f>
        <v>21.29780995104295</v>
      </c>
      <c r="F8"/>
    </row>
    <row r="9" spans="1:6" ht="10.15" customHeight="1">
      <c r="A9" s="6" t="s">
        <v>8</v>
      </c>
      <c r="B9" s="7">
        <f>12139+12345</f>
        <v>24484</v>
      </c>
      <c r="C9" s="7">
        <f>17052+17797</f>
        <v>34849</v>
      </c>
      <c r="D9" s="29">
        <f>SUM(B9:C9)</f>
        <v>59333</v>
      </c>
      <c r="E9" s="30">
        <f>D9*100/$D$12</f>
        <v>25.324921997379281</v>
      </c>
      <c r="F9"/>
    </row>
    <row r="10" spans="1:6" ht="10.15" customHeight="1">
      <c r="A10" s="6" t="s">
        <v>9</v>
      </c>
      <c r="B10" s="7">
        <f>14130+13422+11603+6491</f>
        <v>45646</v>
      </c>
      <c r="C10" s="7">
        <f>18464+15737+12058+7623</f>
        <v>53882</v>
      </c>
      <c r="D10" s="29">
        <f>SUM(B10:C10)</f>
        <v>99528</v>
      </c>
      <c r="E10" s="30">
        <f>D10*100/$D$12</f>
        <v>42.48123028593136</v>
      </c>
      <c r="F10"/>
    </row>
    <row r="11" spans="1:6" ht="10.15" customHeight="1">
      <c r="A11" s="6"/>
      <c r="B11" s="7"/>
      <c r="C11" s="7"/>
      <c r="D11" s="31" t="s">
        <v>10</v>
      </c>
      <c r="E11" s="32"/>
      <c r="F11"/>
    </row>
    <row r="12" spans="1:6" ht="10.15" customHeight="1">
      <c r="A12" s="6" t="s">
        <v>11</v>
      </c>
      <c r="B12" s="29">
        <f>SUM(B7:B10)</f>
        <v>105235</v>
      </c>
      <c r="C12" s="29">
        <f>SUM(C7:C10)</f>
        <v>129052</v>
      </c>
      <c r="D12" s="29">
        <f>SUM(D7:D10)</f>
        <v>234287</v>
      </c>
      <c r="E12" s="30">
        <f>D12*100/$D$12</f>
        <v>100</v>
      </c>
      <c r="F12"/>
    </row>
    <row r="13" spans="1:6" ht="10.15" customHeight="1">
      <c r="A13" s="11"/>
      <c r="B13" s="6" t="s">
        <v>10</v>
      </c>
      <c r="C13" s="7"/>
      <c r="D13" s="6"/>
      <c r="E13" s="6"/>
      <c r="F13"/>
    </row>
    <row r="14" spans="1:6" ht="10.15" customHeight="1">
      <c r="A14" s="12" t="s">
        <v>12</v>
      </c>
      <c r="B14" s="13"/>
      <c r="C14" s="14"/>
      <c r="D14" s="13"/>
      <c r="E14" s="4"/>
      <c r="F14"/>
    </row>
    <row r="15" spans="1:6" ht="10.15" customHeight="1">
      <c r="A15" s="11"/>
      <c r="B15" s="6"/>
      <c r="C15" s="7"/>
      <c r="D15" s="6"/>
      <c r="E15" s="6"/>
      <c r="F15"/>
    </row>
    <row r="16" spans="1:6" ht="10.15" customHeight="1">
      <c r="A16" s="8" t="s">
        <v>13</v>
      </c>
      <c r="B16" s="9" t="s">
        <v>24</v>
      </c>
      <c r="C16" s="10" t="s">
        <v>67</v>
      </c>
      <c r="D16" s="9" t="s">
        <v>14</v>
      </c>
      <c r="E16" s="8" t="s">
        <v>66</v>
      </c>
      <c r="F16"/>
    </row>
    <row r="17" spans="1:7" ht="10.15" customHeight="1">
      <c r="A17" s="11"/>
      <c r="B17" s="6"/>
      <c r="C17" s="7"/>
      <c r="D17" s="6"/>
      <c r="E17" s="6"/>
      <c r="F17"/>
    </row>
    <row r="18" spans="1:7" ht="10.15" customHeight="1">
      <c r="A18" s="6" t="s">
        <v>15</v>
      </c>
      <c r="B18" s="7">
        <v>14075</v>
      </c>
      <c r="C18" s="33">
        <f>(B18*100/$B$24)</f>
        <v>6.0075889827433873</v>
      </c>
      <c r="D18" s="7">
        <v>64400.000000000007</v>
      </c>
      <c r="E18" s="33">
        <f>(B18*100/D18)</f>
        <v>21.855590062111798</v>
      </c>
      <c r="F18"/>
    </row>
    <row r="19" spans="1:7" ht="10.15" customHeight="1">
      <c r="A19" s="6" t="s">
        <v>16</v>
      </c>
      <c r="B19" s="7">
        <v>16774</v>
      </c>
      <c r="C19" s="33">
        <f>(B19*100/$B$24)</f>
        <v>7.1595948558818883</v>
      </c>
      <c r="D19" s="7">
        <v>70400</v>
      </c>
      <c r="E19" s="33">
        <f>(B19*100/D19)</f>
        <v>23.826704545454547</v>
      </c>
      <c r="F19"/>
    </row>
    <row r="20" spans="1:7" ht="10.15" customHeight="1">
      <c r="A20" s="6" t="s">
        <v>17</v>
      </c>
      <c r="B20" s="7">
        <v>25597</v>
      </c>
      <c r="C20" s="33">
        <f>(B20*100/$B$24)</f>
        <v>10.925488823536943</v>
      </c>
      <c r="D20" s="7">
        <v>46200</v>
      </c>
      <c r="E20" s="33">
        <f>(B20*100/D20)</f>
        <v>55.404761904761905</v>
      </c>
      <c r="F20"/>
    </row>
    <row r="21" spans="1:7" ht="10.15" customHeight="1">
      <c r="A21" s="6" t="s">
        <v>18</v>
      </c>
      <c r="B21" s="7">
        <v>149713</v>
      </c>
      <c r="C21" s="33">
        <f>(B21*100/$B$24)</f>
        <v>63.901539564721901</v>
      </c>
      <c r="D21" s="7">
        <v>616400</v>
      </c>
      <c r="E21" s="33">
        <f>(B21*100/D21)</f>
        <v>24.288286826735884</v>
      </c>
      <c r="F21"/>
    </row>
    <row r="22" spans="1:7" ht="10.15" customHeight="1">
      <c r="A22" s="6" t="s">
        <v>19</v>
      </c>
      <c r="B22" s="7">
        <v>28128</v>
      </c>
      <c r="C22" s="33">
        <f>(B22*100/$B$24)</f>
        <v>12.005787773115879</v>
      </c>
      <c r="D22" s="7">
        <v>132700</v>
      </c>
      <c r="E22" s="33">
        <f>(B22*100/D22)</f>
        <v>21.196684250188394</v>
      </c>
      <c r="F22"/>
    </row>
    <row r="23" spans="1:7" ht="10.15" customHeight="1">
      <c r="A23" s="11"/>
      <c r="B23" s="7"/>
      <c r="C23" s="29"/>
      <c r="D23" s="7"/>
      <c r="E23" s="15"/>
      <c r="F23"/>
    </row>
    <row r="24" spans="1:7" ht="10.15" customHeight="1">
      <c r="A24" s="16" t="s">
        <v>20</v>
      </c>
      <c r="B24" s="29">
        <f>SUM(B18:B22)</f>
        <v>234287</v>
      </c>
      <c r="C24" s="33">
        <f>SUM(C18:C22)</f>
        <v>100</v>
      </c>
      <c r="D24" s="7">
        <v>930200</v>
      </c>
      <c r="E24" s="33">
        <f>(B24*100/D24)</f>
        <v>25.186734035691249</v>
      </c>
      <c r="F24"/>
    </row>
    <row r="25" spans="1:7" ht="10.15" customHeight="1">
      <c r="A25" s="11"/>
      <c r="B25" s="6"/>
      <c r="C25" s="7"/>
      <c r="D25" s="6" t="s">
        <v>10</v>
      </c>
      <c r="E25" s="6"/>
      <c r="F25"/>
    </row>
    <row r="26" spans="1:7" ht="10.15" customHeight="1">
      <c r="A26" s="3" t="s">
        <v>21</v>
      </c>
      <c r="B26" s="4"/>
      <c r="C26" s="5"/>
      <c r="D26" s="4"/>
      <c r="E26" s="4"/>
      <c r="F26"/>
    </row>
    <row r="27" spans="1:7" ht="7.9" customHeight="1">
      <c r="A27" s="17"/>
      <c r="B27" s="17"/>
      <c r="C27" s="17"/>
      <c r="D27" s="17"/>
      <c r="E27" s="18" t="s">
        <v>22</v>
      </c>
      <c r="F27"/>
    </row>
    <row r="28" spans="1:7" ht="10.15" customHeight="1">
      <c r="A28" s="8" t="s">
        <v>23</v>
      </c>
      <c r="B28" s="9" t="s">
        <v>24</v>
      </c>
      <c r="C28" s="9" t="s">
        <v>25</v>
      </c>
      <c r="D28" s="19" t="s">
        <v>26</v>
      </c>
      <c r="E28" s="18" t="s">
        <v>27</v>
      </c>
      <c r="F28"/>
    </row>
    <row r="29" spans="1:7" ht="7.9" customHeight="1">
      <c r="A29" s="11"/>
      <c r="B29" s="6"/>
      <c r="C29" s="6"/>
      <c r="D29" s="17"/>
      <c r="E29" s="6"/>
      <c r="F29"/>
    </row>
    <row r="30" spans="1:7" ht="10.15" customHeight="1">
      <c r="A30" s="48" t="s">
        <v>28</v>
      </c>
      <c r="B30" s="49">
        <v>10708</v>
      </c>
      <c r="C30" s="49">
        <v>48</v>
      </c>
      <c r="D30" s="50">
        <f>E30-(B30+C30)</f>
        <v>1575</v>
      </c>
      <c r="E30" s="49">
        <v>12331</v>
      </c>
      <c r="F30"/>
      <c r="G30" s="36"/>
    </row>
    <row r="31" spans="1:7" ht="10.15" customHeight="1">
      <c r="A31" s="48" t="s">
        <v>29</v>
      </c>
      <c r="B31" s="49">
        <v>2501</v>
      </c>
      <c r="C31" s="49">
        <v>1488</v>
      </c>
      <c r="D31" s="50">
        <f t="shared" ref="D31:D66" si="0">E31-(B31+C31)</f>
        <v>1807</v>
      </c>
      <c r="E31" s="49">
        <v>5796</v>
      </c>
      <c r="F31"/>
      <c r="G31" s="36"/>
    </row>
    <row r="32" spans="1:7" ht="10.15" customHeight="1">
      <c r="A32" s="48" t="s">
        <v>30</v>
      </c>
      <c r="B32" s="49">
        <v>9145</v>
      </c>
      <c r="C32" s="49">
        <v>140</v>
      </c>
      <c r="D32" s="50">
        <f t="shared" si="0"/>
        <v>1470</v>
      </c>
      <c r="E32" s="49">
        <v>10755</v>
      </c>
      <c r="F32"/>
      <c r="G32" s="36"/>
    </row>
    <row r="33" spans="1:7" ht="10.15" customHeight="1">
      <c r="A33" s="48" t="s">
        <v>31</v>
      </c>
      <c r="B33" s="49">
        <v>2402</v>
      </c>
      <c r="C33" s="49">
        <v>858</v>
      </c>
      <c r="D33" s="50">
        <f t="shared" si="0"/>
        <v>1135</v>
      </c>
      <c r="E33" s="49">
        <v>4395</v>
      </c>
      <c r="F33"/>
      <c r="G33" s="36"/>
    </row>
    <row r="34" spans="1:7" ht="10.15" customHeight="1">
      <c r="A34" s="48" t="s">
        <v>32</v>
      </c>
      <c r="B34" s="49">
        <v>12317</v>
      </c>
      <c r="C34" s="49">
        <v>459</v>
      </c>
      <c r="D34" s="50">
        <f t="shared" si="0"/>
        <v>2338</v>
      </c>
      <c r="E34" s="49">
        <v>15114</v>
      </c>
      <c r="F34"/>
      <c r="G34" s="36"/>
    </row>
    <row r="35" spans="1:7" ht="10.15" customHeight="1">
      <c r="A35" s="48" t="s">
        <v>33</v>
      </c>
      <c r="B35" s="49">
        <v>2310</v>
      </c>
      <c r="C35" s="49">
        <v>843</v>
      </c>
      <c r="D35" s="50">
        <f t="shared" si="0"/>
        <v>1647</v>
      </c>
      <c r="E35" s="49">
        <v>4800</v>
      </c>
      <c r="F35"/>
      <c r="G35" s="36"/>
    </row>
    <row r="36" spans="1:7" ht="10.15" customHeight="1">
      <c r="A36" s="48" t="s">
        <v>34</v>
      </c>
      <c r="B36" s="49">
        <v>4597</v>
      </c>
      <c r="C36" s="49">
        <v>1706</v>
      </c>
      <c r="D36" s="50">
        <f t="shared" si="0"/>
        <v>2079</v>
      </c>
      <c r="E36" s="49">
        <v>8382</v>
      </c>
      <c r="F36"/>
      <c r="G36" s="36"/>
    </row>
    <row r="37" spans="1:7" ht="10.15" customHeight="1">
      <c r="A37" s="48" t="s">
        <v>35</v>
      </c>
      <c r="B37" s="49">
        <v>2114</v>
      </c>
      <c r="C37" s="49">
        <v>1028</v>
      </c>
      <c r="D37" s="50">
        <f t="shared" si="0"/>
        <v>1316</v>
      </c>
      <c r="E37" s="49">
        <v>4458</v>
      </c>
      <c r="F37"/>
      <c r="G37" s="36"/>
    </row>
    <row r="38" spans="1:7" ht="10.15" customHeight="1">
      <c r="A38" s="48" t="s">
        <v>68</v>
      </c>
      <c r="B38" s="49">
        <v>17539</v>
      </c>
      <c r="C38" s="49">
        <v>119</v>
      </c>
      <c r="D38" s="50">
        <f t="shared" si="0"/>
        <v>3163</v>
      </c>
      <c r="E38" s="49">
        <v>20821</v>
      </c>
      <c r="F38"/>
      <c r="G38" s="36"/>
    </row>
    <row r="39" spans="1:7" ht="10.15" customHeight="1">
      <c r="A39" s="48" t="s">
        <v>36</v>
      </c>
      <c r="B39" s="49">
        <v>6310</v>
      </c>
      <c r="C39" s="49">
        <v>2106</v>
      </c>
      <c r="D39" s="50">
        <f t="shared" si="0"/>
        <v>2776</v>
      </c>
      <c r="E39" s="49">
        <v>11192</v>
      </c>
      <c r="F39"/>
      <c r="G39" s="36"/>
    </row>
    <row r="40" spans="1:7" ht="10.15" customHeight="1">
      <c r="A40" s="48" t="s">
        <v>37</v>
      </c>
      <c r="B40" s="49">
        <v>3399</v>
      </c>
      <c r="C40" s="49">
        <v>2064</v>
      </c>
      <c r="D40" s="50">
        <f t="shared" si="0"/>
        <v>3524</v>
      </c>
      <c r="E40" s="49">
        <v>8987</v>
      </c>
      <c r="F40"/>
      <c r="G40" s="36"/>
    </row>
    <row r="41" spans="1:7" ht="10.15" customHeight="1">
      <c r="A41" s="48" t="s">
        <v>38</v>
      </c>
      <c r="B41" s="49">
        <v>4617</v>
      </c>
      <c r="C41" s="49">
        <v>1055</v>
      </c>
      <c r="D41" s="50">
        <f t="shared" si="0"/>
        <v>1611</v>
      </c>
      <c r="E41" s="49">
        <v>7283</v>
      </c>
      <c r="F41"/>
      <c r="G41" s="36"/>
    </row>
    <row r="42" spans="1:7" ht="10.15" customHeight="1">
      <c r="A42" s="48" t="s">
        <v>39</v>
      </c>
      <c r="B42" s="49">
        <v>2385</v>
      </c>
      <c r="C42" s="49">
        <v>1895</v>
      </c>
      <c r="D42" s="50">
        <f t="shared" si="0"/>
        <v>2220</v>
      </c>
      <c r="E42" s="49">
        <v>6500</v>
      </c>
      <c r="F42"/>
      <c r="G42" s="36"/>
    </row>
    <row r="43" spans="1:7" ht="10.15" customHeight="1">
      <c r="A43" s="48" t="s">
        <v>40</v>
      </c>
      <c r="B43" s="49">
        <v>5581</v>
      </c>
      <c r="C43" s="49">
        <v>323</v>
      </c>
      <c r="D43" s="50">
        <f t="shared" si="0"/>
        <v>1525</v>
      </c>
      <c r="E43" s="49">
        <v>7429</v>
      </c>
      <c r="F43"/>
      <c r="G43" s="36"/>
    </row>
    <row r="44" spans="1:7" ht="10.15" customHeight="1">
      <c r="A44" s="48" t="s">
        <v>41</v>
      </c>
      <c r="B44" s="49">
        <v>2267</v>
      </c>
      <c r="C44" s="49">
        <v>489</v>
      </c>
      <c r="D44" s="50">
        <f t="shared" si="0"/>
        <v>838</v>
      </c>
      <c r="E44" s="49">
        <v>3594</v>
      </c>
      <c r="F44"/>
      <c r="G44" s="36"/>
    </row>
    <row r="45" spans="1:7" ht="10.15" customHeight="1">
      <c r="A45" s="48" t="s">
        <v>42</v>
      </c>
      <c r="B45" s="49">
        <v>4579</v>
      </c>
      <c r="C45" s="49">
        <v>1418</v>
      </c>
      <c r="D45" s="50">
        <f t="shared" si="0"/>
        <v>2490</v>
      </c>
      <c r="E45" s="49">
        <v>8487</v>
      </c>
      <c r="F45"/>
      <c r="G45" s="36"/>
    </row>
    <row r="46" spans="1:7" ht="10.15" customHeight="1">
      <c r="A46" s="48" t="s">
        <v>43</v>
      </c>
      <c r="B46" s="49">
        <v>3310</v>
      </c>
      <c r="C46" s="49">
        <v>2012</v>
      </c>
      <c r="D46" s="50">
        <f t="shared" si="0"/>
        <v>2525</v>
      </c>
      <c r="E46" s="49">
        <v>7847</v>
      </c>
      <c r="F46"/>
      <c r="G46" s="36"/>
    </row>
    <row r="47" spans="1:7" ht="10.15" customHeight="1">
      <c r="A47" s="48" t="s">
        <v>44</v>
      </c>
      <c r="B47" s="49">
        <v>4886</v>
      </c>
      <c r="C47" s="49">
        <v>1346</v>
      </c>
      <c r="D47" s="50">
        <f t="shared" si="0"/>
        <v>2426</v>
      </c>
      <c r="E47" s="49">
        <v>8658</v>
      </c>
      <c r="F47"/>
      <c r="G47" s="36"/>
    </row>
    <row r="48" spans="1:7" ht="10.15" customHeight="1">
      <c r="A48" s="48" t="s">
        <v>45</v>
      </c>
      <c r="B48" s="49">
        <v>2072</v>
      </c>
      <c r="C48" s="49">
        <v>1019</v>
      </c>
      <c r="D48" s="50">
        <f t="shared" si="0"/>
        <v>1330</v>
      </c>
      <c r="E48" s="49">
        <v>4421</v>
      </c>
      <c r="F48"/>
      <c r="G48" s="36"/>
    </row>
    <row r="49" spans="1:9" ht="10.15" customHeight="1">
      <c r="A49" s="48" t="s">
        <v>46</v>
      </c>
      <c r="B49" s="49">
        <v>1186</v>
      </c>
      <c r="C49" s="49">
        <v>518</v>
      </c>
      <c r="D49" s="50">
        <f t="shared" si="0"/>
        <v>1014</v>
      </c>
      <c r="E49" s="49">
        <v>2718</v>
      </c>
      <c r="F49"/>
      <c r="G49" s="36"/>
    </row>
    <row r="50" spans="1:9" ht="10.15" customHeight="1">
      <c r="A50" s="48" t="s">
        <v>47</v>
      </c>
      <c r="B50" s="49">
        <v>6536</v>
      </c>
      <c r="C50" s="49">
        <v>677</v>
      </c>
      <c r="D50" s="50">
        <f t="shared" si="0"/>
        <v>1523</v>
      </c>
      <c r="E50" s="49">
        <v>8736</v>
      </c>
      <c r="F50"/>
      <c r="G50" s="36"/>
    </row>
    <row r="51" spans="1:9" ht="10.15" customHeight="1">
      <c r="A51" s="48" t="s">
        <v>48</v>
      </c>
      <c r="B51" s="49">
        <v>11466</v>
      </c>
      <c r="C51" s="49">
        <v>1587</v>
      </c>
      <c r="D51" s="50">
        <f t="shared" si="0"/>
        <v>4046</v>
      </c>
      <c r="E51" s="49">
        <v>17099</v>
      </c>
      <c r="F51"/>
      <c r="G51" s="36"/>
    </row>
    <row r="52" spans="1:9" ht="10.15" customHeight="1">
      <c r="A52" s="48" t="s">
        <v>49</v>
      </c>
      <c r="B52" s="49">
        <v>10816</v>
      </c>
      <c r="C52" s="49">
        <v>49</v>
      </c>
      <c r="D52" s="50">
        <f t="shared" si="0"/>
        <v>1674</v>
      </c>
      <c r="E52" s="49">
        <v>12539</v>
      </c>
      <c r="F52"/>
      <c r="G52" s="36"/>
    </row>
    <row r="53" spans="1:9" ht="10.15" customHeight="1">
      <c r="A53" s="48" t="s">
        <v>50</v>
      </c>
      <c r="B53" s="49">
        <v>8111</v>
      </c>
      <c r="C53" s="49">
        <v>745</v>
      </c>
      <c r="D53" s="50">
        <f t="shared" si="0"/>
        <v>1935</v>
      </c>
      <c r="E53" s="49">
        <v>10791</v>
      </c>
      <c r="F53"/>
      <c r="G53" s="36"/>
    </row>
    <row r="54" spans="1:9" ht="10.15" customHeight="1">
      <c r="A54" s="48" t="s">
        <v>51</v>
      </c>
      <c r="B54" s="49">
        <v>1056</v>
      </c>
      <c r="C54" s="49">
        <v>1203</v>
      </c>
      <c r="D54" s="50">
        <f t="shared" si="0"/>
        <v>1496</v>
      </c>
      <c r="E54" s="49">
        <v>3755</v>
      </c>
      <c r="F54"/>
      <c r="G54" s="36"/>
    </row>
    <row r="55" spans="1:9" ht="10.15" customHeight="1">
      <c r="A55" s="48" t="s">
        <v>52</v>
      </c>
      <c r="B55" s="49">
        <v>14098</v>
      </c>
      <c r="C55" s="49">
        <v>80</v>
      </c>
      <c r="D55" s="50">
        <f t="shared" si="0"/>
        <v>2236</v>
      </c>
      <c r="E55" s="49">
        <v>16414</v>
      </c>
      <c r="F55"/>
      <c r="G55" s="36"/>
    </row>
    <row r="56" spans="1:9" ht="10.15" customHeight="1">
      <c r="A56" s="48" t="s">
        <v>53</v>
      </c>
      <c r="B56" s="49">
        <v>9564</v>
      </c>
      <c r="C56" s="49">
        <v>41</v>
      </c>
      <c r="D56" s="50">
        <f t="shared" si="0"/>
        <v>1613</v>
      </c>
      <c r="E56" s="49">
        <v>11218</v>
      </c>
      <c r="F56"/>
      <c r="G56" s="36"/>
    </row>
    <row r="57" spans="1:9" ht="10.15" customHeight="1">
      <c r="A57" s="48" t="s">
        <v>54</v>
      </c>
      <c r="B57" s="49">
        <v>6343</v>
      </c>
      <c r="C57" s="49">
        <v>18</v>
      </c>
      <c r="D57" s="50">
        <f t="shared" si="0"/>
        <v>1234</v>
      </c>
      <c r="E57" s="49">
        <v>7595</v>
      </c>
      <c r="F57"/>
      <c r="G57" s="36"/>
    </row>
    <row r="58" spans="1:9" ht="10.15" customHeight="1">
      <c r="A58" s="48" t="s">
        <v>55</v>
      </c>
      <c r="B58" s="49">
        <v>15581</v>
      </c>
      <c r="C58" s="49">
        <v>36</v>
      </c>
      <c r="D58" s="50">
        <f t="shared" si="0"/>
        <v>2356</v>
      </c>
      <c r="E58" s="49">
        <v>17973</v>
      </c>
      <c r="F58"/>
      <c r="G58" s="36"/>
    </row>
    <row r="59" spans="1:9" ht="10.15" customHeight="1">
      <c r="A59" s="48" t="s">
        <v>56</v>
      </c>
      <c r="B59" s="49">
        <v>6580</v>
      </c>
      <c r="C59" s="49">
        <v>14</v>
      </c>
      <c r="D59" s="50">
        <f t="shared" si="0"/>
        <v>1104</v>
      </c>
      <c r="E59" s="49">
        <v>7698</v>
      </c>
      <c r="F59"/>
      <c r="G59" s="36"/>
    </row>
    <row r="60" spans="1:9" ht="10.15" customHeight="1">
      <c r="A60" s="48" t="s">
        <v>57</v>
      </c>
      <c r="B60" s="49">
        <v>10706</v>
      </c>
      <c r="C60" s="49">
        <v>15</v>
      </c>
      <c r="D60" s="50">
        <f t="shared" si="0"/>
        <v>1482</v>
      </c>
      <c r="E60" s="49">
        <v>12203</v>
      </c>
      <c r="F60"/>
      <c r="G60" s="36"/>
    </row>
    <row r="61" spans="1:9" ht="10.35" customHeight="1">
      <c r="A61" s="48" t="s">
        <v>58</v>
      </c>
      <c r="B61" s="49">
        <v>12749</v>
      </c>
      <c r="C61" s="49">
        <v>61</v>
      </c>
      <c r="D61" s="50">
        <f t="shared" si="0"/>
        <v>2244</v>
      </c>
      <c r="E61" s="49">
        <v>15054</v>
      </c>
      <c r="F61"/>
      <c r="G61" s="36"/>
    </row>
    <row r="62" spans="1:9" ht="10.15" customHeight="1">
      <c r="A62" s="48" t="s">
        <v>59</v>
      </c>
      <c r="B62" s="49">
        <v>7434</v>
      </c>
      <c r="C62" s="49">
        <v>22</v>
      </c>
      <c r="D62" s="50">
        <f t="shared" si="0"/>
        <v>1363</v>
      </c>
      <c r="E62" s="49">
        <v>8819</v>
      </c>
      <c r="F62"/>
      <c r="G62" s="36"/>
    </row>
    <row r="63" spans="1:9" ht="10.15" customHeight="1">
      <c r="A63" s="48" t="s">
        <v>60</v>
      </c>
      <c r="B63" s="49">
        <v>9017</v>
      </c>
      <c r="C63" s="49">
        <v>1663</v>
      </c>
      <c r="D63" s="50">
        <f t="shared" si="0"/>
        <v>2939</v>
      </c>
      <c r="E63" s="49">
        <v>13619</v>
      </c>
      <c r="F63"/>
      <c r="G63" s="36"/>
      <c r="I63" s="36"/>
    </row>
    <row r="64" spans="1:9" ht="10.15" customHeight="1">
      <c r="A64" s="48" t="s">
        <v>61</v>
      </c>
      <c r="B64" s="49">
        <v>0</v>
      </c>
      <c r="C64" s="49">
        <v>0</v>
      </c>
      <c r="D64" s="50">
        <v>0</v>
      </c>
      <c r="E64" s="49">
        <v>0</v>
      </c>
      <c r="F64"/>
      <c r="G64" s="36"/>
    </row>
    <row r="65" spans="1:7" ht="10.15" customHeight="1">
      <c r="A65" s="51" t="s">
        <v>69</v>
      </c>
      <c r="B65" s="49">
        <v>5</v>
      </c>
      <c r="C65" s="49">
        <v>0</v>
      </c>
      <c r="D65" s="50">
        <f t="shared" si="0"/>
        <v>0</v>
      </c>
      <c r="E65" s="49">
        <v>5</v>
      </c>
      <c r="F65"/>
      <c r="G65" s="36"/>
    </row>
    <row r="66" spans="1:7" ht="10.15" customHeight="1">
      <c r="A66" s="48" t="s">
        <v>20</v>
      </c>
      <c r="B66" s="52">
        <f>SUM(B30:B65)</f>
        <v>234287</v>
      </c>
      <c r="C66" s="52">
        <f>SUM(C30:C65)</f>
        <v>27145</v>
      </c>
      <c r="D66" s="52">
        <f t="shared" si="0"/>
        <v>66054</v>
      </c>
      <c r="E66" s="52">
        <f>SUM(E30:E65)</f>
        <v>327486</v>
      </c>
      <c r="F66"/>
      <c r="G66" s="36"/>
    </row>
    <row r="67" spans="1:7" ht="10.15" customHeight="1">
      <c r="A67" s="6"/>
      <c r="F67"/>
      <c r="G67" s="36"/>
    </row>
    <row r="68" spans="1:7" ht="10.15" customHeight="1">
      <c r="B68" s="36"/>
      <c r="C68" s="36"/>
      <c r="F68"/>
    </row>
    <row r="69" spans="1:7" ht="10.15" customHeight="1">
      <c r="A69" s="53">
        <v>42460</v>
      </c>
      <c r="B69" s="53">
        <v>42463</v>
      </c>
      <c r="C69" s="54" t="s">
        <v>62</v>
      </c>
      <c r="D69" s="55" t="s">
        <v>63</v>
      </c>
      <c r="E69" s="44"/>
      <c r="F69"/>
    </row>
    <row r="70" spans="1:7" ht="10.15" customHeight="1">
      <c r="A70" s="56">
        <v>238840</v>
      </c>
      <c r="B70" s="56">
        <v>234287</v>
      </c>
      <c r="C70" s="57">
        <f>B70-A70</f>
        <v>-4553</v>
      </c>
      <c r="D70" s="58">
        <f>C70*100/A70</f>
        <v>-1.9062971026628706</v>
      </c>
      <c r="F70" s="38"/>
      <c r="G70" s="36"/>
    </row>
    <row r="71" spans="1:7" ht="10.15" customHeight="1">
      <c r="A71" s="56"/>
      <c r="B71" s="56"/>
      <c r="C71" s="56"/>
      <c r="D71" s="59"/>
      <c r="F71"/>
    </row>
    <row r="72" spans="1:7" ht="10.15" customHeight="1">
      <c r="A72" s="53">
        <v>42124</v>
      </c>
      <c r="B72" s="53">
        <v>42490</v>
      </c>
      <c r="C72" s="54" t="s">
        <v>62</v>
      </c>
      <c r="D72" s="60" t="s">
        <v>64</v>
      </c>
      <c r="F72"/>
    </row>
    <row r="73" spans="1:7" ht="10.15" customHeight="1">
      <c r="A73" s="56">
        <v>241799</v>
      </c>
      <c r="B73" s="56">
        <v>234287</v>
      </c>
      <c r="C73" s="57">
        <f>(B73-A73)</f>
        <v>-7512</v>
      </c>
      <c r="D73" s="58">
        <f>C73*100/A73</f>
        <v>-3.1067126001348226</v>
      </c>
      <c r="F73"/>
    </row>
    <row r="74" spans="1:7" ht="10.15" customHeight="1">
      <c r="A74" s="28" t="s">
        <v>65</v>
      </c>
      <c r="F74"/>
    </row>
    <row r="75" spans="1:7" ht="10.15" customHeight="1">
      <c r="A75" s="17" t="s">
        <v>77</v>
      </c>
      <c r="F75"/>
    </row>
    <row r="76" spans="1:7" ht="10.15" customHeight="1">
      <c r="A76" s="61" t="s">
        <v>70</v>
      </c>
      <c r="B76" s="61"/>
      <c r="C76" s="61"/>
      <c r="D76" s="61"/>
      <c r="E76" s="61"/>
      <c r="F76"/>
    </row>
    <row r="77" spans="1:7" ht="10.15" customHeight="1">
      <c r="A77" s="17" t="s">
        <v>71</v>
      </c>
      <c r="F77"/>
    </row>
    <row r="78" spans="1:7">
      <c r="F78"/>
    </row>
    <row r="79" spans="1:7">
      <c r="F79"/>
    </row>
    <row r="80" spans="1:7">
      <c r="F80"/>
    </row>
    <row r="81" spans="6:6">
      <c r="F81"/>
    </row>
    <row r="82" spans="6:6">
      <c r="F82"/>
    </row>
    <row r="83" spans="6:6">
      <c r="F83"/>
    </row>
    <row r="84" spans="6:6">
      <c r="F84"/>
    </row>
    <row r="85" spans="6:6">
      <c r="F85"/>
    </row>
    <row r="86" spans="6:6">
      <c r="F86"/>
    </row>
    <row r="87" spans="6:6">
      <c r="F87"/>
    </row>
    <row r="88" spans="6:6">
      <c r="F88"/>
    </row>
    <row r="89" spans="6:6">
      <c r="F89"/>
    </row>
    <row r="90" spans="6:6">
      <c r="F90"/>
    </row>
    <row r="91" spans="6:6">
      <c r="F91"/>
    </row>
    <row r="92" spans="6:6">
      <c r="F92"/>
    </row>
    <row r="93" spans="6:6">
      <c r="F93"/>
    </row>
    <row r="94" spans="6:6">
      <c r="F94"/>
    </row>
    <row r="95" spans="6:6">
      <c r="F95"/>
    </row>
    <row r="96" spans="6:6">
      <c r="F96"/>
    </row>
    <row r="97" spans="6:6">
      <c r="F97"/>
    </row>
    <row r="98" spans="6:6">
      <c r="F98"/>
    </row>
    <row r="99" spans="6:6">
      <c r="F99"/>
    </row>
    <row r="100" spans="6:6">
      <c r="F100"/>
    </row>
    <row r="101" spans="6:6">
      <c r="F101"/>
    </row>
    <row r="102" spans="6:6">
      <c r="F102"/>
    </row>
    <row r="103" spans="6:6">
      <c r="F103"/>
    </row>
    <row r="104" spans="6:6">
      <c r="F104"/>
    </row>
    <row r="105" spans="6:6">
      <c r="F105"/>
    </row>
    <row r="106" spans="6:6">
      <c r="F106"/>
    </row>
    <row r="107" spans="6:6">
      <c r="F107"/>
    </row>
    <row r="108" spans="6:6">
      <c r="F108"/>
    </row>
    <row r="109" spans="6:6">
      <c r="F109"/>
    </row>
    <row r="110" spans="6:6">
      <c r="F110"/>
    </row>
    <row r="111" spans="6:6">
      <c r="F111"/>
    </row>
    <row r="112" spans="6:6">
      <c r="F112"/>
    </row>
    <row r="113" spans="6:6">
      <c r="F113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</sheetData>
  <mergeCells count="1">
    <mergeCell ref="A76:E76"/>
  </mergeCells>
  <phoneticPr fontId="9" type="noConversion"/>
  <pageMargins left="0.78740157480314965" right="0.39370078740157483" top="0.78740157480314965" bottom="0.39370078740157483" header="0" footer="0"/>
  <pageSetup paperSize="9" orientation="portrait" r:id="rId1"/>
  <headerFooter alignWithMargins="0">
    <oddHeader>&amp;L&amp;6INSTITUTO DE EMPLEO. SERVICIO PÚBLICO DE EMPLEO ESTATAL&amp;R&amp;6DIRECCIÓN PROVINCIAL DE SEVILLA</oddHeader>
    <oddFooter>&amp;L&amp;6PARO REGISTRADO 2016.xls.x&amp;R&amp;6OBSERVATORIO DE LAS OCUPACIONES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77"/>
  <sheetViews>
    <sheetView workbookViewId="0">
      <selection sqref="A1:E77"/>
    </sheetView>
  </sheetViews>
  <sheetFormatPr baseColWidth="10" defaultRowHeight="12.75"/>
  <sheetData>
    <row r="1" spans="1:5">
      <c r="A1" s="47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6">
      <c r="A17" s="11"/>
      <c r="B17" s="6"/>
      <c r="C17" s="7"/>
      <c r="D17" s="6"/>
      <c r="E17" s="6"/>
    </row>
    <row r="18" spans="1:6">
      <c r="A18" s="6"/>
      <c r="B18" s="7"/>
      <c r="C18" s="33"/>
      <c r="D18" s="7"/>
      <c r="E18" s="33"/>
      <c r="F18" s="38"/>
    </row>
    <row r="19" spans="1:6">
      <c r="A19" s="6"/>
      <c r="B19" s="7"/>
      <c r="C19" s="33"/>
      <c r="D19" s="7"/>
      <c r="E19" s="33"/>
      <c r="F19" s="38"/>
    </row>
    <row r="20" spans="1:6">
      <c r="A20" s="6"/>
      <c r="B20" s="7"/>
      <c r="C20" s="33"/>
      <c r="D20" s="7"/>
      <c r="E20" s="33"/>
      <c r="F20" s="38"/>
    </row>
    <row r="21" spans="1:6">
      <c r="A21" s="6"/>
      <c r="B21" s="7"/>
      <c r="C21" s="33"/>
      <c r="D21" s="7"/>
      <c r="E21" s="33"/>
      <c r="F21" s="38"/>
    </row>
    <row r="22" spans="1:6">
      <c r="A22" s="6"/>
      <c r="B22" s="7"/>
      <c r="C22" s="33"/>
      <c r="D22" s="7"/>
      <c r="E22" s="33"/>
      <c r="F22" s="38"/>
    </row>
    <row r="23" spans="1:6">
      <c r="A23" s="11"/>
      <c r="B23" s="7"/>
      <c r="C23" s="29"/>
      <c r="D23" s="7"/>
      <c r="E23" s="15"/>
    </row>
    <row r="24" spans="1:6">
      <c r="A24" s="16"/>
      <c r="B24" s="29"/>
      <c r="C24" s="33"/>
      <c r="D24" s="7"/>
      <c r="E24" s="33"/>
      <c r="F24" s="39"/>
    </row>
    <row r="25" spans="1:6">
      <c r="A25" s="11"/>
      <c r="B25" s="6"/>
      <c r="C25" s="7"/>
      <c r="D25" s="6"/>
      <c r="E25" s="6"/>
    </row>
    <row r="26" spans="1:6">
      <c r="A26" s="3"/>
      <c r="B26" s="4"/>
      <c r="C26" s="5"/>
      <c r="D26" s="4"/>
      <c r="E26" s="4"/>
    </row>
    <row r="27" spans="1:6">
      <c r="A27" s="17"/>
      <c r="B27" s="17"/>
      <c r="C27" s="17"/>
      <c r="D27" s="17"/>
      <c r="E27" s="18"/>
    </row>
    <row r="28" spans="1:6">
      <c r="A28" s="8"/>
      <c r="B28" s="9"/>
      <c r="C28" s="9"/>
      <c r="D28" s="19"/>
      <c r="E28" s="18"/>
    </row>
    <row r="29" spans="1:6">
      <c r="A29" s="11"/>
      <c r="B29" s="6"/>
      <c r="C29" s="6"/>
      <c r="D29" s="17"/>
      <c r="E29" s="6"/>
    </row>
    <row r="30" spans="1:6">
      <c r="A30" s="48"/>
      <c r="B30" s="49"/>
      <c r="C30" s="49"/>
      <c r="D30" s="50"/>
      <c r="E30" s="49"/>
    </row>
    <row r="31" spans="1:6">
      <c r="A31" s="48"/>
      <c r="B31" s="49"/>
      <c r="C31" s="49"/>
      <c r="D31" s="50"/>
      <c r="E31" s="49"/>
    </row>
    <row r="32" spans="1:6">
      <c r="A32" s="48"/>
      <c r="B32" s="49"/>
      <c r="C32" s="49"/>
      <c r="D32" s="50"/>
      <c r="E32" s="49"/>
    </row>
    <row r="33" spans="1:5">
      <c r="A33" s="48"/>
      <c r="B33" s="49"/>
      <c r="C33" s="49"/>
      <c r="D33" s="50"/>
      <c r="E33" s="49"/>
    </row>
    <row r="34" spans="1:5">
      <c r="A34" s="48"/>
      <c r="B34" s="49"/>
      <c r="C34" s="49"/>
      <c r="D34" s="50"/>
      <c r="E34" s="49"/>
    </row>
    <row r="35" spans="1:5">
      <c r="A35" s="48"/>
      <c r="B35" s="49"/>
      <c r="C35" s="49"/>
      <c r="D35" s="50"/>
      <c r="E35" s="49"/>
    </row>
    <row r="36" spans="1:5">
      <c r="A36" s="48"/>
      <c r="B36" s="49"/>
      <c r="C36" s="49"/>
      <c r="D36" s="50"/>
      <c r="E36" s="49"/>
    </row>
    <row r="37" spans="1:5">
      <c r="A37" s="48"/>
      <c r="B37" s="49"/>
      <c r="C37" s="49"/>
      <c r="D37" s="50"/>
      <c r="E37" s="49"/>
    </row>
    <row r="38" spans="1:5">
      <c r="A38" s="48"/>
      <c r="B38" s="49"/>
      <c r="C38" s="49"/>
      <c r="D38" s="50"/>
      <c r="E38" s="49"/>
    </row>
    <row r="39" spans="1:5">
      <c r="A39" s="48"/>
      <c r="B39" s="49"/>
      <c r="C39" s="49"/>
      <c r="D39" s="50"/>
      <c r="E39" s="49"/>
    </row>
    <row r="40" spans="1:5">
      <c r="A40" s="48"/>
      <c r="B40" s="49"/>
      <c r="C40" s="49"/>
      <c r="D40" s="50"/>
      <c r="E40" s="49"/>
    </row>
    <row r="41" spans="1:5">
      <c r="A41" s="48"/>
      <c r="B41" s="49"/>
      <c r="C41" s="49"/>
      <c r="D41" s="50"/>
      <c r="E41" s="49"/>
    </row>
    <row r="42" spans="1:5">
      <c r="A42" s="48"/>
      <c r="B42" s="49"/>
      <c r="C42" s="49"/>
      <c r="D42" s="50"/>
      <c r="E42" s="49"/>
    </row>
    <row r="43" spans="1:5">
      <c r="A43" s="48"/>
      <c r="B43" s="49"/>
      <c r="C43" s="49"/>
      <c r="D43" s="50"/>
      <c r="E43" s="49"/>
    </row>
    <row r="44" spans="1:5">
      <c r="A44" s="48"/>
      <c r="B44" s="49"/>
      <c r="C44" s="49"/>
      <c r="D44" s="50"/>
      <c r="E44" s="49"/>
    </row>
    <row r="45" spans="1:5">
      <c r="A45" s="48"/>
      <c r="B45" s="49"/>
      <c r="C45" s="49"/>
      <c r="D45" s="50"/>
      <c r="E45" s="49"/>
    </row>
    <row r="46" spans="1:5">
      <c r="A46" s="48"/>
      <c r="B46" s="49"/>
      <c r="C46" s="49"/>
      <c r="D46" s="50"/>
      <c r="E46" s="49"/>
    </row>
    <row r="47" spans="1:5">
      <c r="A47" s="48"/>
      <c r="B47" s="49"/>
      <c r="C47" s="49"/>
      <c r="D47" s="50"/>
      <c r="E47" s="49"/>
    </row>
    <row r="48" spans="1:5">
      <c r="A48" s="48"/>
      <c r="B48" s="49"/>
      <c r="C48" s="49"/>
      <c r="D48" s="50"/>
      <c r="E48" s="49"/>
    </row>
    <row r="49" spans="1:5">
      <c r="A49" s="48"/>
      <c r="B49" s="49"/>
      <c r="C49" s="49"/>
      <c r="D49" s="50"/>
      <c r="E49" s="49"/>
    </row>
    <row r="50" spans="1:5">
      <c r="A50" s="48"/>
      <c r="B50" s="49"/>
      <c r="C50" s="49"/>
      <c r="D50" s="50"/>
      <c r="E50" s="49"/>
    </row>
    <row r="51" spans="1:5">
      <c r="A51" s="48"/>
      <c r="B51" s="49"/>
      <c r="C51" s="49"/>
      <c r="D51" s="50"/>
      <c r="E51" s="49"/>
    </row>
    <row r="52" spans="1:5">
      <c r="A52" s="48"/>
      <c r="B52" s="49"/>
      <c r="C52" s="49"/>
      <c r="D52" s="50"/>
      <c r="E52" s="49"/>
    </row>
    <row r="53" spans="1:5">
      <c r="A53" s="48"/>
      <c r="B53" s="49"/>
      <c r="C53" s="49"/>
      <c r="D53" s="50"/>
      <c r="E53" s="49"/>
    </row>
    <row r="54" spans="1:5">
      <c r="A54" s="48"/>
      <c r="B54" s="49"/>
      <c r="C54" s="49"/>
      <c r="D54" s="50"/>
      <c r="E54" s="49"/>
    </row>
    <row r="55" spans="1:5">
      <c r="A55" s="48"/>
      <c r="B55" s="49"/>
      <c r="C55" s="49"/>
      <c r="D55" s="50"/>
      <c r="E55" s="49"/>
    </row>
    <row r="56" spans="1:5">
      <c r="A56" s="48"/>
      <c r="B56" s="49"/>
      <c r="C56" s="49"/>
      <c r="D56" s="50"/>
      <c r="E56" s="49"/>
    </row>
    <row r="57" spans="1:5">
      <c r="A57" s="48"/>
      <c r="B57" s="49"/>
      <c r="C57" s="49"/>
      <c r="D57" s="50"/>
      <c r="E57" s="49"/>
    </row>
    <row r="58" spans="1:5">
      <c r="A58" s="48"/>
      <c r="B58" s="49"/>
      <c r="C58" s="49"/>
      <c r="D58" s="50"/>
      <c r="E58" s="49"/>
    </row>
    <row r="59" spans="1:5">
      <c r="A59" s="48"/>
      <c r="B59" s="49"/>
      <c r="C59" s="49"/>
      <c r="D59" s="50"/>
      <c r="E59" s="49"/>
    </row>
    <row r="60" spans="1:5">
      <c r="A60" s="48"/>
      <c r="B60" s="49"/>
      <c r="C60" s="49"/>
      <c r="D60" s="50"/>
      <c r="E60" s="49"/>
    </row>
    <row r="61" spans="1:5">
      <c r="A61" s="48"/>
      <c r="B61" s="49"/>
      <c r="C61" s="49"/>
      <c r="D61" s="50"/>
      <c r="E61" s="49"/>
    </row>
    <row r="62" spans="1:5">
      <c r="A62" s="48"/>
      <c r="B62" s="49"/>
      <c r="C62" s="49"/>
      <c r="D62" s="50"/>
      <c r="E62" s="49"/>
    </row>
    <row r="63" spans="1:5">
      <c r="A63" s="48"/>
      <c r="B63" s="49"/>
      <c r="C63" s="49"/>
      <c r="D63" s="50"/>
      <c r="E63" s="49"/>
    </row>
    <row r="64" spans="1:5">
      <c r="A64" s="48"/>
      <c r="B64" s="49"/>
      <c r="C64" s="49"/>
      <c r="D64" s="50"/>
      <c r="E64" s="49"/>
    </row>
    <row r="65" spans="1:6">
      <c r="A65" s="51"/>
      <c r="B65" s="49"/>
      <c r="C65" s="49"/>
      <c r="D65" s="50"/>
      <c r="E65" s="49"/>
    </row>
    <row r="66" spans="1:6">
      <c r="A66" s="48"/>
      <c r="B66" s="52"/>
      <c r="C66" s="52"/>
      <c r="D66" s="52"/>
      <c r="E66" s="52"/>
    </row>
    <row r="67" spans="1:6">
      <c r="A67" s="6"/>
    </row>
    <row r="68" spans="1:6">
      <c r="B68" s="36"/>
      <c r="C68" s="36"/>
    </row>
    <row r="69" spans="1:6">
      <c r="A69" s="53"/>
      <c r="B69" s="53"/>
      <c r="C69" s="54"/>
      <c r="D69" s="55"/>
      <c r="E69" s="44"/>
      <c r="F69" s="29"/>
    </row>
    <row r="70" spans="1:6">
      <c r="A70" s="56"/>
      <c r="B70" s="56"/>
      <c r="C70" s="57"/>
      <c r="D70" s="58"/>
    </row>
    <row r="71" spans="1:6">
      <c r="A71" s="56"/>
      <c r="B71" s="56"/>
      <c r="C71" s="56"/>
      <c r="D71" s="59"/>
    </row>
    <row r="72" spans="1:6">
      <c r="A72" s="53"/>
      <c r="B72" s="53"/>
      <c r="C72" s="54"/>
      <c r="D72" s="60"/>
    </row>
    <row r="73" spans="1:6">
      <c r="A73" s="56"/>
      <c r="B73" s="56"/>
      <c r="C73" s="57"/>
      <c r="D73" s="58"/>
    </row>
    <row r="74" spans="1:6">
      <c r="A74" s="28"/>
    </row>
    <row r="75" spans="1:6">
      <c r="A75" s="17"/>
    </row>
    <row r="76" spans="1:6">
      <c r="A76" s="61"/>
      <c r="B76" s="61"/>
      <c r="C76" s="61"/>
      <c r="D76" s="61"/>
      <c r="E76" s="61"/>
    </row>
    <row r="77" spans="1:6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sqref="A1:E77"/>
    </sheetView>
  </sheetViews>
  <sheetFormatPr baseColWidth="10" defaultRowHeight="12.75"/>
  <sheetData>
    <row r="1" spans="1:5">
      <c r="A1" s="47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48"/>
      <c r="B30" s="49"/>
      <c r="C30" s="49"/>
      <c r="D30" s="50"/>
      <c r="E30" s="49"/>
    </row>
    <row r="31" spans="1:5">
      <c r="A31" s="48"/>
      <c r="B31" s="49"/>
      <c r="C31" s="49"/>
      <c r="D31" s="50"/>
      <c r="E31" s="49"/>
    </row>
    <row r="32" spans="1:5">
      <c r="A32" s="48"/>
      <c r="B32" s="49"/>
      <c r="C32" s="49"/>
      <c r="D32" s="50"/>
      <c r="E32" s="49"/>
    </row>
    <row r="33" spans="1:5">
      <c r="A33" s="48"/>
      <c r="B33" s="49"/>
      <c r="C33" s="49"/>
      <c r="D33" s="50"/>
      <c r="E33" s="49"/>
    </row>
    <row r="34" spans="1:5">
      <c r="A34" s="48"/>
      <c r="B34" s="49"/>
      <c r="C34" s="49"/>
      <c r="D34" s="50"/>
      <c r="E34" s="49"/>
    </row>
    <row r="35" spans="1:5">
      <c r="A35" s="48"/>
      <c r="B35" s="49"/>
      <c r="C35" s="49"/>
      <c r="D35" s="50"/>
      <c r="E35" s="49"/>
    </row>
    <row r="36" spans="1:5">
      <c r="A36" s="48"/>
      <c r="B36" s="49"/>
      <c r="C36" s="49"/>
      <c r="D36" s="50"/>
      <c r="E36" s="49"/>
    </row>
    <row r="37" spans="1:5">
      <c r="A37" s="48"/>
      <c r="B37" s="49"/>
      <c r="C37" s="49"/>
      <c r="D37" s="50"/>
      <c r="E37" s="49"/>
    </row>
    <row r="38" spans="1:5">
      <c r="A38" s="48"/>
      <c r="B38" s="49"/>
      <c r="C38" s="49"/>
      <c r="D38" s="50"/>
      <c r="E38" s="49"/>
    </row>
    <row r="39" spans="1:5">
      <c r="A39" s="48"/>
      <c r="B39" s="49"/>
      <c r="C39" s="49"/>
      <c r="D39" s="50"/>
      <c r="E39" s="49"/>
    </row>
    <row r="40" spans="1:5">
      <c r="A40" s="48"/>
      <c r="B40" s="49"/>
      <c r="C40" s="49"/>
      <c r="D40" s="50"/>
      <c r="E40" s="49"/>
    </row>
    <row r="41" spans="1:5">
      <c r="A41" s="48"/>
      <c r="B41" s="49"/>
      <c r="C41" s="49"/>
      <c r="D41" s="50"/>
      <c r="E41" s="49"/>
    </row>
    <row r="42" spans="1:5">
      <c r="A42" s="48"/>
      <c r="B42" s="49"/>
      <c r="C42" s="49"/>
      <c r="D42" s="50"/>
      <c r="E42" s="49"/>
    </row>
    <row r="43" spans="1:5">
      <c r="A43" s="48"/>
      <c r="B43" s="49"/>
      <c r="C43" s="49"/>
      <c r="D43" s="50"/>
      <c r="E43" s="49"/>
    </row>
    <row r="44" spans="1:5">
      <c r="A44" s="48"/>
      <c r="B44" s="49"/>
      <c r="C44" s="49"/>
      <c r="D44" s="50"/>
      <c r="E44" s="49"/>
    </row>
    <row r="45" spans="1:5">
      <c r="A45" s="48"/>
      <c r="B45" s="49"/>
      <c r="C45" s="49"/>
      <c r="D45" s="50"/>
      <c r="E45" s="49"/>
    </row>
    <row r="46" spans="1:5">
      <c r="A46" s="48"/>
      <c r="B46" s="49"/>
      <c r="C46" s="49"/>
      <c r="D46" s="50"/>
      <c r="E46" s="49"/>
    </row>
    <row r="47" spans="1:5">
      <c r="A47" s="48"/>
      <c r="B47" s="49"/>
      <c r="C47" s="49"/>
      <c r="D47" s="50"/>
      <c r="E47" s="49"/>
    </row>
    <row r="48" spans="1:5">
      <c r="A48" s="48"/>
      <c r="B48" s="49"/>
      <c r="C48" s="49"/>
      <c r="D48" s="50"/>
      <c r="E48" s="49"/>
    </row>
    <row r="49" spans="1:5">
      <c r="A49" s="48"/>
      <c r="B49" s="49"/>
      <c r="C49" s="49"/>
      <c r="D49" s="50"/>
      <c r="E49" s="49"/>
    </row>
    <row r="50" spans="1:5">
      <c r="A50" s="48"/>
      <c r="B50" s="49"/>
      <c r="C50" s="49"/>
      <c r="D50" s="50"/>
      <c r="E50" s="49"/>
    </row>
    <row r="51" spans="1:5">
      <c r="A51" s="48"/>
      <c r="B51" s="49"/>
      <c r="C51" s="49"/>
      <c r="D51" s="50"/>
      <c r="E51" s="49"/>
    </row>
    <row r="52" spans="1:5">
      <c r="A52" s="48"/>
      <c r="B52" s="49"/>
      <c r="C52" s="49"/>
      <c r="D52" s="50"/>
      <c r="E52" s="49"/>
    </row>
    <row r="53" spans="1:5">
      <c r="A53" s="48"/>
      <c r="B53" s="49"/>
      <c r="C53" s="49"/>
      <c r="D53" s="50"/>
      <c r="E53" s="49"/>
    </row>
    <row r="54" spans="1:5">
      <c r="A54" s="48"/>
      <c r="B54" s="49"/>
      <c r="C54" s="49"/>
      <c r="D54" s="50"/>
      <c r="E54" s="49"/>
    </row>
    <row r="55" spans="1:5">
      <c r="A55" s="48"/>
      <c r="B55" s="49"/>
      <c r="C55" s="49"/>
      <c r="D55" s="50"/>
      <c r="E55" s="49"/>
    </row>
    <row r="56" spans="1:5">
      <c r="A56" s="48"/>
      <c r="B56" s="49"/>
      <c r="C56" s="49"/>
      <c r="D56" s="50"/>
      <c r="E56" s="49"/>
    </row>
    <row r="57" spans="1:5">
      <c r="A57" s="48"/>
      <c r="B57" s="49"/>
      <c r="C57" s="49"/>
      <c r="D57" s="50"/>
      <c r="E57" s="49"/>
    </row>
    <row r="58" spans="1:5">
      <c r="A58" s="48"/>
      <c r="B58" s="49"/>
      <c r="C58" s="49"/>
      <c r="D58" s="50"/>
      <c r="E58" s="49"/>
    </row>
    <row r="59" spans="1:5">
      <c r="A59" s="48"/>
      <c r="B59" s="49"/>
      <c r="C59" s="49"/>
      <c r="D59" s="50"/>
      <c r="E59" s="49"/>
    </row>
    <row r="60" spans="1:5">
      <c r="A60" s="48"/>
      <c r="B60" s="49"/>
      <c r="C60" s="49"/>
      <c r="D60" s="50"/>
      <c r="E60" s="49"/>
    </row>
    <row r="61" spans="1:5">
      <c r="A61" s="48"/>
      <c r="B61" s="49"/>
      <c r="C61" s="49"/>
      <c r="D61" s="50"/>
      <c r="E61" s="49"/>
    </row>
    <row r="62" spans="1:5">
      <c r="A62" s="48"/>
      <c r="B62" s="49"/>
      <c r="C62" s="49"/>
      <c r="D62" s="50"/>
      <c r="E62" s="49"/>
    </row>
    <row r="63" spans="1:5">
      <c r="A63" s="48"/>
      <c r="B63" s="49"/>
      <c r="C63" s="49"/>
      <c r="D63" s="50"/>
      <c r="E63" s="49"/>
    </row>
    <row r="64" spans="1:5">
      <c r="A64" s="48"/>
      <c r="B64" s="49"/>
      <c r="C64" s="49"/>
      <c r="D64" s="50"/>
      <c r="E64" s="49"/>
    </row>
    <row r="65" spans="1:5">
      <c r="A65" s="51"/>
      <c r="B65" s="49"/>
      <c r="C65" s="49"/>
      <c r="D65" s="50"/>
      <c r="E65" s="49"/>
    </row>
    <row r="66" spans="1:5">
      <c r="A66" s="48"/>
      <c r="B66" s="52"/>
      <c r="C66" s="52"/>
      <c r="D66" s="52"/>
      <c r="E66" s="52"/>
    </row>
    <row r="67" spans="1:5">
      <c r="A67" s="6"/>
    </row>
    <row r="68" spans="1:5">
      <c r="B68" s="36"/>
      <c r="C68" s="36"/>
    </row>
    <row r="69" spans="1:5">
      <c r="A69" s="53"/>
      <c r="B69" s="53"/>
      <c r="C69" s="54"/>
      <c r="D69" s="55"/>
      <c r="E69" s="44"/>
    </row>
    <row r="70" spans="1:5">
      <c r="A70" s="56"/>
      <c r="B70" s="56"/>
      <c r="C70" s="57"/>
      <c r="D70" s="58"/>
    </row>
    <row r="71" spans="1:5">
      <c r="A71" s="56"/>
      <c r="B71" s="56"/>
      <c r="C71" s="56"/>
      <c r="D71" s="59"/>
    </row>
    <row r="72" spans="1:5">
      <c r="A72" s="53"/>
      <c r="B72" s="53"/>
      <c r="C72" s="54"/>
      <c r="D72" s="60"/>
    </row>
    <row r="73" spans="1:5">
      <c r="A73" s="56"/>
      <c r="B73" s="56"/>
      <c r="C73" s="57"/>
      <c r="D73" s="58"/>
    </row>
    <row r="74" spans="1:5">
      <c r="A74" s="28"/>
    </row>
    <row r="75" spans="1:5">
      <c r="A75" s="17"/>
    </row>
    <row r="76" spans="1:5">
      <c r="A76" s="61"/>
      <c r="B76" s="61"/>
      <c r="C76" s="61"/>
      <c r="D76" s="61"/>
      <c r="E76" s="61"/>
    </row>
    <row r="77" spans="1:5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7"/>
  <sheetViews>
    <sheetView workbookViewId="0">
      <selection sqref="A1:E77"/>
    </sheetView>
  </sheetViews>
  <sheetFormatPr baseColWidth="10" defaultRowHeight="12.75"/>
  <sheetData>
    <row r="1" spans="1:5">
      <c r="A1" s="47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48"/>
      <c r="B30" s="49"/>
      <c r="C30" s="49"/>
      <c r="D30" s="50"/>
      <c r="E30" s="49"/>
    </row>
    <row r="31" spans="1:5">
      <c r="A31" s="48"/>
      <c r="B31" s="49"/>
      <c r="C31" s="49"/>
      <c r="D31" s="50"/>
      <c r="E31" s="49"/>
    </row>
    <row r="32" spans="1:5">
      <c r="A32" s="48"/>
      <c r="B32" s="49"/>
      <c r="C32" s="49"/>
      <c r="D32" s="50"/>
      <c r="E32" s="49"/>
    </row>
    <row r="33" spans="1:5">
      <c r="A33" s="48"/>
      <c r="B33" s="49"/>
      <c r="C33" s="49"/>
      <c r="D33" s="50"/>
      <c r="E33" s="49"/>
    </row>
    <row r="34" spans="1:5">
      <c r="A34" s="48"/>
      <c r="B34" s="49"/>
      <c r="C34" s="49"/>
      <c r="D34" s="50"/>
      <c r="E34" s="49"/>
    </row>
    <row r="35" spans="1:5">
      <c r="A35" s="48"/>
      <c r="B35" s="49"/>
      <c r="C35" s="49"/>
      <c r="D35" s="50"/>
      <c r="E35" s="49"/>
    </row>
    <row r="36" spans="1:5">
      <c r="A36" s="48"/>
      <c r="B36" s="49"/>
      <c r="C36" s="49"/>
      <c r="D36" s="50"/>
      <c r="E36" s="49"/>
    </row>
    <row r="37" spans="1:5">
      <c r="A37" s="48"/>
      <c r="B37" s="49"/>
      <c r="C37" s="49"/>
      <c r="D37" s="50"/>
      <c r="E37" s="49"/>
    </row>
    <row r="38" spans="1:5">
      <c r="A38" s="48"/>
      <c r="B38" s="49"/>
      <c r="C38" s="49"/>
      <c r="D38" s="50"/>
      <c r="E38" s="49"/>
    </row>
    <row r="39" spans="1:5">
      <c r="A39" s="48"/>
      <c r="B39" s="49"/>
      <c r="C39" s="49"/>
      <c r="D39" s="50"/>
      <c r="E39" s="49"/>
    </row>
    <row r="40" spans="1:5">
      <c r="A40" s="48"/>
      <c r="B40" s="49"/>
      <c r="C40" s="49"/>
      <c r="D40" s="50"/>
      <c r="E40" s="49"/>
    </row>
    <row r="41" spans="1:5">
      <c r="A41" s="48"/>
      <c r="B41" s="49"/>
      <c r="C41" s="49"/>
      <c r="D41" s="50"/>
      <c r="E41" s="49"/>
    </row>
    <row r="42" spans="1:5">
      <c r="A42" s="48"/>
      <c r="B42" s="49"/>
      <c r="C42" s="49"/>
      <c r="D42" s="50"/>
      <c r="E42" s="49"/>
    </row>
    <row r="43" spans="1:5">
      <c r="A43" s="48"/>
      <c r="B43" s="49"/>
      <c r="C43" s="49"/>
      <c r="D43" s="50"/>
      <c r="E43" s="49"/>
    </row>
    <row r="44" spans="1:5">
      <c r="A44" s="48"/>
      <c r="B44" s="49"/>
      <c r="C44" s="49"/>
      <c r="D44" s="50"/>
      <c r="E44" s="49"/>
    </row>
    <row r="45" spans="1:5">
      <c r="A45" s="48"/>
      <c r="B45" s="49"/>
      <c r="C45" s="49"/>
      <c r="D45" s="50"/>
      <c r="E45" s="49"/>
    </row>
    <row r="46" spans="1:5">
      <c r="A46" s="48"/>
      <c r="B46" s="49"/>
      <c r="C46" s="49"/>
      <c r="D46" s="50"/>
      <c r="E46" s="49"/>
    </row>
    <row r="47" spans="1:5">
      <c r="A47" s="48"/>
      <c r="B47" s="49"/>
      <c r="C47" s="49"/>
      <c r="D47" s="50"/>
      <c r="E47" s="49"/>
    </row>
    <row r="48" spans="1:5">
      <c r="A48" s="48"/>
      <c r="B48" s="49"/>
      <c r="C48" s="49"/>
      <c r="D48" s="50"/>
      <c r="E48" s="49"/>
    </row>
    <row r="49" spans="1:5">
      <c r="A49" s="48"/>
      <c r="B49" s="49"/>
      <c r="C49" s="49"/>
      <c r="D49" s="50"/>
      <c r="E49" s="49"/>
    </row>
    <row r="50" spans="1:5">
      <c r="A50" s="48"/>
      <c r="B50" s="49"/>
      <c r="C50" s="49"/>
      <c r="D50" s="50"/>
      <c r="E50" s="49"/>
    </row>
    <row r="51" spans="1:5">
      <c r="A51" s="48"/>
      <c r="B51" s="49"/>
      <c r="C51" s="49"/>
      <c r="D51" s="50"/>
      <c r="E51" s="49"/>
    </row>
    <row r="52" spans="1:5">
      <c r="A52" s="48"/>
      <c r="B52" s="49"/>
      <c r="C52" s="49"/>
      <c r="D52" s="50"/>
      <c r="E52" s="49"/>
    </row>
    <row r="53" spans="1:5">
      <c r="A53" s="48"/>
      <c r="B53" s="49"/>
      <c r="C53" s="49"/>
      <c r="D53" s="50"/>
      <c r="E53" s="49"/>
    </row>
    <row r="54" spans="1:5">
      <c r="A54" s="48"/>
      <c r="B54" s="49"/>
      <c r="C54" s="49"/>
      <c r="D54" s="50"/>
      <c r="E54" s="49"/>
    </row>
    <row r="55" spans="1:5">
      <c r="A55" s="48"/>
      <c r="B55" s="49"/>
      <c r="C55" s="49"/>
      <c r="D55" s="50"/>
      <c r="E55" s="49"/>
    </row>
    <row r="56" spans="1:5">
      <c r="A56" s="48"/>
      <c r="B56" s="49"/>
      <c r="C56" s="49"/>
      <c r="D56" s="50"/>
      <c r="E56" s="49"/>
    </row>
    <row r="57" spans="1:5">
      <c r="A57" s="48"/>
      <c r="B57" s="49"/>
      <c r="C57" s="49"/>
      <c r="D57" s="50"/>
      <c r="E57" s="49"/>
    </row>
    <row r="58" spans="1:5">
      <c r="A58" s="48"/>
      <c r="B58" s="49"/>
      <c r="C58" s="49"/>
      <c r="D58" s="50"/>
      <c r="E58" s="49"/>
    </row>
    <row r="59" spans="1:5">
      <c r="A59" s="48"/>
      <c r="B59" s="49"/>
      <c r="C59" s="49"/>
      <c r="D59" s="50"/>
      <c r="E59" s="49"/>
    </row>
    <row r="60" spans="1:5">
      <c r="A60" s="48"/>
      <c r="B60" s="49"/>
      <c r="C60" s="49"/>
      <c r="D60" s="50"/>
      <c r="E60" s="49"/>
    </row>
    <row r="61" spans="1:5">
      <c r="A61" s="48"/>
      <c r="B61" s="49"/>
      <c r="C61" s="49"/>
      <c r="D61" s="50"/>
      <c r="E61" s="49"/>
    </row>
    <row r="62" spans="1:5">
      <c r="A62" s="48"/>
      <c r="B62" s="49"/>
      <c r="C62" s="49"/>
      <c r="D62" s="50"/>
      <c r="E62" s="49"/>
    </row>
    <row r="63" spans="1:5">
      <c r="A63" s="48"/>
      <c r="B63" s="49"/>
      <c r="C63" s="49"/>
      <c r="D63" s="50"/>
      <c r="E63" s="49"/>
    </row>
    <row r="64" spans="1:5">
      <c r="A64" s="48"/>
      <c r="B64" s="49"/>
      <c r="C64" s="49"/>
      <c r="D64" s="50"/>
      <c r="E64" s="49"/>
    </row>
    <row r="65" spans="1:6">
      <c r="A65" s="51"/>
      <c r="B65" s="49"/>
      <c r="C65" s="49"/>
      <c r="D65" s="50"/>
      <c r="E65" s="49"/>
    </row>
    <row r="66" spans="1:6">
      <c r="A66" s="48"/>
      <c r="B66" s="52"/>
      <c r="C66" s="52"/>
      <c r="D66" s="52"/>
      <c r="E66" s="52"/>
    </row>
    <row r="67" spans="1:6">
      <c r="A67" s="6"/>
    </row>
    <row r="68" spans="1:6">
      <c r="B68" s="36"/>
      <c r="C68" s="36"/>
    </row>
    <row r="69" spans="1:6">
      <c r="A69" s="53"/>
      <c r="B69" s="53"/>
      <c r="C69" s="54"/>
      <c r="D69" s="55"/>
      <c r="E69" s="44"/>
    </row>
    <row r="70" spans="1:6">
      <c r="A70" s="56"/>
      <c r="B70" s="56"/>
      <c r="C70" s="57"/>
      <c r="D70" s="58"/>
      <c r="F70" s="38"/>
    </row>
    <row r="71" spans="1:6">
      <c r="A71" s="56"/>
      <c r="B71" s="56"/>
      <c r="C71" s="56"/>
      <c r="D71" s="59"/>
    </row>
    <row r="72" spans="1:6">
      <c r="A72" s="53"/>
      <c r="B72" s="53"/>
      <c r="C72" s="54"/>
      <c r="D72" s="60"/>
    </row>
    <row r="73" spans="1:6">
      <c r="A73" s="56"/>
      <c r="B73" s="56"/>
      <c r="C73" s="57"/>
      <c r="D73" s="58"/>
    </row>
    <row r="74" spans="1:6">
      <c r="A74" s="28"/>
    </row>
    <row r="75" spans="1:6">
      <c r="A75" s="17"/>
    </row>
    <row r="76" spans="1:6">
      <c r="A76" s="61"/>
      <c r="B76" s="61"/>
      <c r="C76" s="61"/>
      <c r="D76" s="61"/>
      <c r="E76" s="61"/>
    </row>
    <row r="77" spans="1:6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I25" sqref="I25"/>
    </sheetView>
  </sheetViews>
  <sheetFormatPr baseColWidth="10" defaultRowHeight="12.75"/>
  <sheetData>
    <row r="1" spans="1:5">
      <c r="A1" s="47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48"/>
      <c r="B30" s="49"/>
      <c r="C30" s="49"/>
      <c r="D30" s="50"/>
      <c r="E30" s="49"/>
    </row>
    <row r="31" spans="1:5">
      <c r="A31" s="48"/>
      <c r="B31" s="49"/>
      <c r="C31" s="49"/>
      <c r="D31" s="50"/>
      <c r="E31" s="49"/>
    </row>
    <row r="32" spans="1:5">
      <c r="A32" s="48"/>
      <c r="B32" s="49"/>
      <c r="C32" s="49"/>
      <c r="D32" s="50"/>
      <c r="E32" s="49"/>
    </row>
    <row r="33" spans="1:5">
      <c r="A33" s="48"/>
      <c r="B33" s="49"/>
      <c r="C33" s="49"/>
      <c r="D33" s="50"/>
      <c r="E33" s="49"/>
    </row>
    <row r="34" spans="1:5">
      <c r="A34" s="48"/>
      <c r="B34" s="49"/>
      <c r="C34" s="49"/>
      <c r="D34" s="50"/>
      <c r="E34" s="49"/>
    </row>
    <row r="35" spans="1:5">
      <c r="A35" s="48"/>
      <c r="B35" s="49"/>
      <c r="C35" s="49"/>
      <c r="D35" s="50"/>
      <c r="E35" s="49"/>
    </row>
    <row r="36" spans="1:5">
      <c r="A36" s="48"/>
      <c r="B36" s="49"/>
      <c r="C36" s="49"/>
      <c r="D36" s="50"/>
      <c r="E36" s="49"/>
    </row>
    <row r="37" spans="1:5">
      <c r="A37" s="48"/>
      <c r="B37" s="49"/>
      <c r="C37" s="49"/>
      <c r="D37" s="50"/>
      <c r="E37" s="49"/>
    </row>
    <row r="38" spans="1:5">
      <c r="A38" s="48"/>
      <c r="B38" s="49"/>
      <c r="C38" s="49"/>
      <c r="D38" s="50"/>
      <c r="E38" s="49"/>
    </row>
    <row r="39" spans="1:5">
      <c r="A39" s="48"/>
      <c r="B39" s="49"/>
      <c r="C39" s="49"/>
      <c r="D39" s="50"/>
      <c r="E39" s="49"/>
    </row>
    <row r="40" spans="1:5">
      <c r="A40" s="48"/>
      <c r="B40" s="49"/>
      <c r="C40" s="49"/>
      <c r="D40" s="50"/>
      <c r="E40" s="49"/>
    </row>
    <row r="41" spans="1:5">
      <c r="A41" s="48"/>
      <c r="B41" s="49"/>
      <c r="C41" s="49"/>
      <c r="D41" s="50"/>
      <c r="E41" s="49"/>
    </row>
    <row r="42" spans="1:5">
      <c r="A42" s="48"/>
      <c r="B42" s="49"/>
      <c r="C42" s="49"/>
      <c r="D42" s="50"/>
      <c r="E42" s="49"/>
    </row>
    <row r="43" spans="1:5">
      <c r="A43" s="48"/>
      <c r="B43" s="49"/>
      <c r="C43" s="49"/>
      <c r="D43" s="50"/>
      <c r="E43" s="49"/>
    </row>
    <row r="44" spans="1:5">
      <c r="A44" s="48"/>
      <c r="B44" s="49"/>
      <c r="C44" s="49"/>
      <c r="D44" s="50"/>
      <c r="E44" s="49"/>
    </row>
    <row r="45" spans="1:5">
      <c r="A45" s="48"/>
      <c r="B45" s="49"/>
      <c r="C45" s="49"/>
      <c r="D45" s="50"/>
      <c r="E45" s="49"/>
    </row>
    <row r="46" spans="1:5">
      <c r="A46" s="48"/>
      <c r="B46" s="49"/>
      <c r="C46" s="49"/>
      <c r="D46" s="50"/>
      <c r="E46" s="49"/>
    </row>
    <row r="47" spans="1:5">
      <c r="A47" s="48"/>
      <c r="B47" s="49"/>
      <c r="C47" s="49"/>
      <c r="D47" s="50"/>
      <c r="E47" s="49"/>
    </row>
    <row r="48" spans="1:5">
      <c r="A48" s="48"/>
      <c r="B48" s="49"/>
      <c r="C48" s="49"/>
      <c r="D48" s="50"/>
      <c r="E48" s="49"/>
    </row>
    <row r="49" spans="1:5">
      <c r="A49" s="48"/>
      <c r="B49" s="49"/>
      <c r="C49" s="49"/>
      <c r="D49" s="50"/>
      <c r="E49" s="49"/>
    </row>
    <row r="50" spans="1:5">
      <c r="A50" s="48"/>
      <c r="B50" s="49"/>
      <c r="C50" s="49"/>
      <c r="D50" s="50"/>
      <c r="E50" s="49"/>
    </row>
    <row r="51" spans="1:5">
      <c r="A51" s="48"/>
      <c r="B51" s="49"/>
      <c r="C51" s="49"/>
      <c r="D51" s="50"/>
      <c r="E51" s="49"/>
    </row>
    <row r="52" spans="1:5">
      <c r="A52" s="48"/>
      <c r="B52" s="49"/>
      <c r="C52" s="49"/>
      <c r="D52" s="50"/>
      <c r="E52" s="49"/>
    </row>
    <row r="53" spans="1:5">
      <c r="A53" s="48"/>
      <c r="B53" s="49"/>
      <c r="C53" s="49"/>
      <c r="D53" s="50"/>
      <c r="E53" s="49"/>
    </row>
    <row r="54" spans="1:5">
      <c r="A54" s="48"/>
      <c r="B54" s="49"/>
      <c r="C54" s="49"/>
      <c r="D54" s="50"/>
      <c r="E54" s="49"/>
    </row>
    <row r="55" spans="1:5">
      <c r="A55" s="48"/>
      <c r="B55" s="49"/>
      <c r="C55" s="49"/>
      <c r="D55" s="50"/>
      <c r="E55" s="49"/>
    </row>
    <row r="56" spans="1:5">
      <c r="A56" s="48"/>
      <c r="B56" s="49"/>
      <c r="C56" s="49"/>
      <c r="D56" s="50"/>
      <c r="E56" s="49"/>
    </row>
    <row r="57" spans="1:5">
      <c r="A57" s="48"/>
      <c r="B57" s="49"/>
      <c r="C57" s="49"/>
      <c r="D57" s="50"/>
      <c r="E57" s="49"/>
    </row>
    <row r="58" spans="1:5">
      <c r="A58" s="48"/>
      <c r="B58" s="49"/>
      <c r="C58" s="49"/>
      <c r="D58" s="50"/>
      <c r="E58" s="49"/>
    </row>
    <row r="59" spans="1:5">
      <c r="A59" s="48"/>
      <c r="B59" s="49"/>
      <c r="C59" s="49"/>
      <c r="D59" s="50"/>
      <c r="E59" s="49"/>
    </row>
    <row r="60" spans="1:5">
      <c r="A60" s="48"/>
      <c r="B60" s="49"/>
      <c r="C60" s="49"/>
      <c r="D60" s="50"/>
      <c r="E60" s="49"/>
    </row>
    <row r="61" spans="1:5">
      <c r="A61" s="48"/>
      <c r="B61" s="49"/>
      <c r="C61" s="49"/>
      <c r="D61" s="50"/>
      <c r="E61" s="49"/>
    </row>
    <row r="62" spans="1:5">
      <c r="A62" s="48"/>
      <c r="B62" s="49"/>
      <c r="C62" s="49"/>
      <c r="D62" s="50"/>
      <c r="E62" s="49"/>
    </row>
    <row r="63" spans="1:5">
      <c r="A63" s="48"/>
      <c r="B63" s="49"/>
      <c r="C63" s="49"/>
      <c r="D63" s="50"/>
      <c r="E63" s="49"/>
    </row>
    <row r="64" spans="1:5">
      <c r="A64" s="48"/>
      <c r="B64" s="49"/>
      <c r="C64" s="49"/>
      <c r="D64" s="50"/>
      <c r="E64" s="49"/>
    </row>
    <row r="65" spans="1:5">
      <c r="A65" s="51"/>
      <c r="B65" s="49"/>
      <c r="C65" s="49"/>
      <c r="D65" s="50"/>
      <c r="E65" s="49"/>
    </row>
    <row r="66" spans="1:5">
      <c r="A66" s="48"/>
      <c r="B66" s="52"/>
      <c r="C66" s="52"/>
      <c r="D66" s="52"/>
      <c r="E66" s="52"/>
    </row>
    <row r="67" spans="1:5">
      <c r="A67" s="6"/>
    </row>
    <row r="68" spans="1:5">
      <c r="B68" s="36"/>
      <c r="C68" s="36"/>
    </row>
    <row r="69" spans="1:5">
      <c r="A69" s="53"/>
      <c r="B69" s="53"/>
      <c r="C69" s="54"/>
      <c r="D69" s="55"/>
      <c r="E69" s="44"/>
    </row>
    <row r="70" spans="1:5">
      <c r="A70" s="56"/>
      <c r="B70" s="56"/>
      <c r="C70" s="57"/>
      <c r="D70" s="58"/>
    </row>
    <row r="71" spans="1:5">
      <c r="A71" s="56"/>
      <c r="B71" s="56"/>
      <c r="C71" s="56"/>
      <c r="D71" s="59"/>
    </row>
    <row r="72" spans="1:5">
      <c r="A72" s="53"/>
      <c r="B72" s="53"/>
      <c r="C72" s="54"/>
      <c r="D72" s="60"/>
    </row>
    <row r="73" spans="1:5">
      <c r="A73" s="56"/>
      <c r="B73" s="56"/>
      <c r="C73" s="57"/>
      <c r="D73" s="58"/>
    </row>
    <row r="74" spans="1:5">
      <c r="A74" s="28"/>
    </row>
    <row r="75" spans="1:5">
      <c r="A75" s="17"/>
    </row>
    <row r="76" spans="1:5">
      <c r="A76" s="61"/>
      <c r="B76" s="61"/>
      <c r="C76" s="61"/>
      <c r="D76" s="61"/>
      <c r="E76" s="61"/>
    </row>
    <row r="77" spans="1:5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7"/>
  <sheetViews>
    <sheetView topLeftCell="A55" workbookViewId="0">
      <selection sqref="A1:E77"/>
    </sheetView>
  </sheetViews>
  <sheetFormatPr baseColWidth="10" defaultRowHeight="12.75"/>
  <sheetData>
    <row r="1" spans="1:5">
      <c r="A1" s="47" t="s">
        <v>72</v>
      </c>
      <c r="D1" s="2"/>
    </row>
    <row r="3" spans="1:5">
      <c r="A3" s="3" t="s">
        <v>0</v>
      </c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 t="s">
        <v>1</v>
      </c>
      <c r="B5" s="9" t="s">
        <v>2</v>
      </c>
      <c r="C5" s="10" t="s">
        <v>3</v>
      </c>
      <c r="D5" s="9" t="s">
        <v>4</v>
      </c>
      <c r="E5" s="9" t="s">
        <v>5</v>
      </c>
    </row>
    <row r="6" spans="1:5">
      <c r="A6" s="6"/>
      <c r="B6" s="6"/>
      <c r="D6" s="6"/>
      <c r="E6" s="6"/>
    </row>
    <row r="7" spans="1:5">
      <c r="A7" s="6" t="s">
        <v>6</v>
      </c>
      <c r="B7" s="7">
        <f>2537+10386</f>
        <v>12923</v>
      </c>
      <c r="C7" s="7">
        <f>2051+10116</f>
        <v>12167</v>
      </c>
      <c r="D7" s="29">
        <f>SUM(B7:C7)</f>
        <v>25090</v>
      </c>
      <c r="E7" s="30">
        <f>D7*100/$D$12</f>
        <v>10.466552086635852</v>
      </c>
    </row>
    <row r="8" spans="1:5">
      <c r="A8" s="6" t="s">
        <v>7</v>
      </c>
      <c r="B8" s="7">
        <f>11509+11740</f>
        <v>23249</v>
      </c>
      <c r="C8" s="7">
        <f>14014+14881</f>
        <v>28895</v>
      </c>
      <c r="D8" s="29">
        <f>SUM(B8:C8)</f>
        <v>52144</v>
      </c>
      <c r="E8" s="30">
        <f>D8*100/$D$12</f>
        <v>21.752407014967712</v>
      </c>
    </row>
    <row r="9" spans="1:5">
      <c r="A9" s="6" t="s">
        <v>8</v>
      </c>
      <c r="B9" s="7">
        <f>13042+13217</f>
        <v>26259</v>
      </c>
      <c r="C9" s="7">
        <f>17474+17982</f>
        <v>35456</v>
      </c>
      <c r="D9" s="29">
        <f>SUM(B9:C9)</f>
        <v>61715</v>
      </c>
      <c r="E9" s="30">
        <f>D9*100/$D$12</f>
        <v>25.745048307163476</v>
      </c>
    </row>
    <row r="10" spans="1:5">
      <c r="A10" s="6" t="s">
        <v>9</v>
      </c>
      <c r="B10" s="7">
        <f>14722+13781+11879+6564</f>
        <v>46946</v>
      </c>
      <c r="C10" s="7">
        <f>18656+15656+12052+7457</f>
        <v>53821</v>
      </c>
      <c r="D10" s="29">
        <f>SUM(B10:C10)</f>
        <v>100767</v>
      </c>
      <c r="E10" s="30">
        <f>D10*100/$D$12</f>
        <v>42.035992591232962</v>
      </c>
    </row>
    <row r="11" spans="1:5">
      <c r="A11" s="6"/>
      <c r="B11" s="7"/>
      <c r="C11" s="7"/>
      <c r="D11" s="31" t="s">
        <v>10</v>
      </c>
      <c r="E11" s="32"/>
    </row>
    <row r="12" spans="1:5">
      <c r="A12" s="6" t="s">
        <v>11</v>
      </c>
      <c r="B12" s="29">
        <f>SUM(B7:B10)</f>
        <v>109377</v>
      </c>
      <c r="C12" s="29">
        <f>SUM(C7:C10)</f>
        <v>130339</v>
      </c>
      <c r="D12" s="29">
        <f>SUM(D7:D10)</f>
        <v>239716</v>
      </c>
      <c r="E12" s="30">
        <f>D12*100/$D$12</f>
        <v>100</v>
      </c>
    </row>
    <row r="13" spans="1:5">
      <c r="A13" s="11"/>
      <c r="B13" s="6" t="s">
        <v>10</v>
      </c>
      <c r="C13" s="7"/>
      <c r="D13" s="6"/>
      <c r="E13" s="6"/>
    </row>
    <row r="14" spans="1:5">
      <c r="A14" s="12" t="s">
        <v>12</v>
      </c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 t="s">
        <v>13</v>
      </c>
      <c r="B16" s="9" t="s">
        <v>24</v>
      </c>
      <c r="C16" s="10" t="s">
        <v>67</v>
      </c>
      <c r="D16" s="9" t="s">
        <v>14</v>
      </c>
      <c r="E16" s="8" t="s">
        <v>66</v>
      </c>
    </row>
    <row r="17" spans="1:6">
      <c r="A17" s="11"/>
      <c r="B17" s="6"/>
      <c r="C17" s="7"/>
      <c r="D17" s="6"/>
      <c r="E17" s="6"/>
    </row>
    <row r="18" spans="1:6">
      <c r="A18" s="6" t="s">
        <v>15</v>
      </c>
      <c r="B18" s="7">
        <v>15381</v>
      </c>
      <c r="C18" s="33">
        <f>(B18*100/$B$24)</f>
        <v>6.4163426721620587</v>
      </c>
      <c r="D18" s="7">
        <v>73000</v>
      </c>
      <c r="E18" s="33">
        <f>(B18*100/D18)</f>
        <v>21.06986301369863</v>
      </c>
      <c r="F18" s="38"/>
    </row>
    <row r="19" spans="1:6">
      <c r="A19" s="6" t="s">
        <v>16</v>
      </c>
      <c r="B19" s="7">
        <v>17689</v>
      </c>
      <c r="C19" s="33">
        <f>(B19*100/$B$24)</f>
        <v>7.3791486592467752</v>
      </c>
      <c r="D19" s="7">
        <v>68400</v>
      </c>
      <c r="E19" s="33">
        <f>(B19*100/D19)</f>
        <v>25.861111111111111</v>
      </c>
      <c r="F19" s="38"/>
    </row>
    <row r="20" spans="1:6">
      <c r="A20" s="6" t="s">
        <v>17</v>
      </c>
      <c r="B20" s="7">
        <v>26612</v>
      </c>
      <c r="C20" s="33">
        <f>(B20*100/$B$24)</f>
        <v>11.101470072919621</v>
      </c>
      <c r="D20" s="7">
        <v>43800</v>
      </c>
      <c r="E20" s="33">
        <f>(B20*100/D20)</f>
        <v>60.757990867579906</v>
      </c>
      <c r="F20" s="38"/>
    </row>
    <row r="21" spans="1:6">
      <c r="A21" s="6" t="s">
        <v>18</v>
      </c>
      <c r="B21" s="7">
        <v>153023</v>
      </c>
      <c r="C21" s="33">
        <f>(B21*100/$B$24)</f>
        <v>63.835121560513272</v>
      </c>
      <c r="D21" s="7">
        <v>617000</v>
      </c>
      <c r="E21" s="33">
        <f>(B21*100/D21)</f>
        <v>24.801134521880066</v>
      </c>
      <c r="F21" s="38"/>
    </row>
    <row r="22" spans="1:6">
      <c r="A22" s="6" t="s">
        <v>19</v>
      </c>
      <c r="B22" s="7">
        <v>27011</v>
      </c>
      <c r="C22" s="33">
        <f>(B22*100/$B$24)</f>
        <v>11.26791703515827</v>
      </c>
      <c r="D22" s="7">
        <v>145400</v>
      </c>
      <c r="E22" s="33">
        <f>(B22*100/D22)</f>
        <v>18.577028885832188</v>
      </c>
      <c r="F22" s="38"/>
    </row>
    <row r="23" spans="1:6">
      <c r="A23" s="11"/>
      <c r="B23" s="7"/>
      <c r="C23" s="29"/>
      <c r="D23" s="7"/>
      <c r="E23" s="15"/>
    </row>
    <row r="24" spans="1:6">
      <c r="A24" s="16" t="s">
        <v>20</v>
      </c>
      <c r="B24" s="29">
        <f>SUM(B18:B22)</f>
        <v>239716</v>
      </c>
      <c r="C24" s="33">
        <f>SUM(C18:C22)</f>
        <v>100</v>
      </c>
      <c r="D24" s="7">
        <v>947700</v>
      </c>
      <c r="E24" s="33">
        <f>(B24*100/D24)</f>
        <v>25.294502479687665</v>
      </c>
      <c r="F24" s="39"/>
    </row>
    <row r="25" spans="1:6">
      <c r="A25" s="11"/>
      <c r="B25" s="6"/>
      <c r="C25" s="7"/>
      <c r="D25" s="6" t="s">
        <v>10</v>
      </c>
      <c r="E25" s="6"/>
    </row>
    <row r="26" spans="1:6">
      <c r="A26" s="3" t="s">
        <v>21</v>
      </c>
      <c r="B26" s="4"/>
      <c r="C26" s="5"/>
      <c r="D26" s="4"/>
      <c r="E26" s="4"/>
    </row>
    <row r="27" spans="1:6">
      <c r="A27" s="17"/>
      <c r="B27" s="17"/>
      <c r="C27" s="17"/>
      <c r="D27" s="17"/>
      <c r="E27" s="18" t="s">
        <v>22</v>
      </c>
    </row>
    <row r="28" spans="1:6">
      <c r="A28" s="8" t="s">
        <v>23</v>
      </c>
      <c r="B28" s="9" t="s">
        <v>24</v>
      </c>
      <c r="C28" s="9" t="s">
        <v>25</v>
      </c>
      <c r="D28" s="19" t="s">
        <v>26</v>
      </c>
      <c r="E28" s="18" t="s">
        <v>27</v>
      </c>
    </row>
    <row r="29" spans="1:6">
      <c r="A29" s="11"/>
      <c r="B29" s="6"/>
      <c r="C29" s="6"/>
      <c r="D29" s="17"/>
      <c r="E29" s="6"/>
    </row>
    <row r="30" spans="1:6">
      <c r="A30" s="48" t="s">
        <v>28</v>
      </c>
      <c r="B30" s="49">
        <v>11027</v>
      </c>
      <c r="C30" s="49">
        <v>49</v>
      </c>
      <c r="D30" s="50">
        <f>E30-(B30+C30)</f>
        <v>1606</v>
      </c>
      <c r="E30" s="49">
        <v>12682</v>
      </c>
    </row>
    <row r="31" spans="1:6">
      <c r="A31" s="48" t="s">
        <v>29</v>
      </c>
      <c r="B31" s="49">
        <v>2640</v>
      </c>
      <c r="C31" s="49">
        <v>1559</v>
      </c>
      <c r="D31" s="50">
        <f t="shared" ref="D31:D66" si="0">E31-(B31+C31)</f>
        <v>1979</v>
      </c>
      <c r="E31" s="49">
        <v>6178</v>
      </c>
    </row>
    <row r="32" spans="1:6">
      <c r="A32" s="48" t="s">
        <v>30</v>
      </c>
      <c r="B32" s="49">
        <v>9236</v>
      </c>
      <c r="C32" s="49">
        <v>152</v>
      </c>
      <c r="D32" s="50">
        <f t="shared" si="0"/>
        <v>1508</v>
      </c>
      <c r="E32" s="49">
        <v>10896</v>
      </c>
    </row>
    <row r="33" spans="1:5">
      <c r="A33" s="48" t="s">
        <v>31</v>
      </c>
      <c r="B33" s="49">
        <v>2582</v>
      </c>
      <c r="C33" s="49">
        <v>892</v>
      </c>
      <c r="D33" s="50">
        <f t="shared" si="0"/>
        <v>1277</v>
      </c>
      <c r="E33" s="49">
        <v>4751</v>
      </c>
    </row>
    <row r="34" spans="1:5">
      <c r="A34" s="48" t="s">
        <v>32</v>
      </c>
      <c r="B34" s="49">
        <v>12517</v>
      </c>
      <c r="C34" s="49">
        <v>458</v>
      </c>
      <c r="D34" s="50">
        <f t="shared" si="0"/>
        <v>2433</v>
      </c>
      <c r="E34" s="49">
        <v>15408</v>
      </c>
    </row>
    <row r="35" spans="1:5">
      <c r="A35" s="48" t="s">
        <v>33</v>
      </c>
      <c r="B35" s="49">
        <v>2479</v>
      </c>
      <c r="C35" s="49">
        <v>905</v>
      </c>
      <c r="D35" s="50">
        <f t="shared" si="0"/>
        <v>1647</v>
      </c>
      <c r="E35" s="49">
        <v>5031</v>
      </c>
    </row>
    <row r="36" spans="1:5">
      <c r="A36" s="48" t="s">
        <v>34</v>
      </c>
      <c r="B36" s="49">
        <v>4929</v>
      </c>
      <c r="C36" s="49">
        <v>1859</v>
      </c>
      <c r="D36" s="50">
        <f t="shared" si="0"/>
        <v>2288</v>
      </c>
      <c r="E36" s="49">
        <v>9076</v>
      </c>
    </row>
    <row r="37" spans="1:5">
      <c r="A37" s="48" t="s">
        <v>35</v>
      </c>
      <c r="B37" s="49">
        <v>2067</v>
      </c>
      <c r="C37" s="49">
        <v>956</v>
      </c>
      <c r="D37" s="50">
        <f t="shared" si="0"/>
        <v>1239</v>
      </c>
      <c r="E37" s="49">
        <v>4262</v>
      </c>
    </row>
    <row r="38" spans="1:5">
      <c r="A38" s="48" t="s">
        <v>68</v>
      </c>
      <c r="B38" s="49">
        <v>17876</v>
      </c>
      <c r="C38" s="49">
        <v>124</v>
      </c>
      <c r="D38" s="50">
        <f t="shared" si="0"/>
        <v>3263</v>
      </c>
      <c r="E38" s="49">
        <v>21263</v>
      </c>
    </row>
    <row r="39" spans="1:5">
      <c r="A39" s="48" t="s">
        <v>36</v>
      </c>
      <c r="B39" s="49">
        <v>6575</v>
      </c>
      <c r="C39" s="49">
        <v>2117</v>
      </c>
      <c r="D39" s="50">
        <f t="shared" si="0"/>
        <v>2719</v>
      </c>
      <c r="E39" s="49">
        <v>11411</v>
      </c>
    </row>
    <row r="40" spans="1:5">
      <c r="A40" s="48" t="s">
        <v>37</v>
      </c>
      <c r="B40" s="49">
        <v>3364</v>
      </c>
      <c r="C40" s="49">
        <v>1824</v>
      </c>
      <c r="D40" s="50">
        <f t="shared" si="0"/>
        <v>3250</v>
      </c>
      <c r="E40" s="49">
        <v>8438</v>
      </c>
    </row>
    <row r="41" spans="1:5">
      <c r="A41" s="48" t="s">
        <v>38</v>
      </c>
      <c r="B41" s="49">
        <v>5150</v>
      </c>
      <c r="C41" s="49">
        <v>1177</v>
      </c>
      <c r="D41" s="50">
        <f t="shared" si="0"/>
        <v>1776</v>
      </c>
      <c r="E41" s="49">
        <v>8103</v>
      </c>
    </row>
    <row r="42" spans="1:5">
      <c r="A42" s="48" t="s">
        <v>39</v>
      </c>
      <c r="B42" s="49">
        <v>2348</v>
      </c>
      <c r="C42" s="49">
        <v>1914</v>
      </c>
      <c r="D42" s="50">
        <f t="shared" si="0"/>
        <v>2115</v>
      </c>
      <c r="E42" s="49">
        <v>6377</v>
      </c>
    </row>
    <row r="43" spans="1:5">
      <c r="A43" s="48" t="s">
        <v>40</v>
      </c>
      <c r="B43" s="49">
        <v>6000</v>
      </c>
      <c r="C43" s="49">
        <v>308</v>
      </c>
      <c r="D43" s="50">
        <f t="shared" si="0"/>
        <v>1550</v>
      </c>
      <c r="E43" s="49">
        <v>7858</v>
      </c>
    </row>
    <row r="44" spans="1:5">
      <c r="A44" s="48" t="s">
        <v>41</v>
      </c>
      <c r="B44" s="49">
        <v>2302</v>
      </c>
      <c r="C44" s="49">
        <v>469</v>
      </c>
      <c r="D44" s="50">
        <f t="shared" si="0"/>
        <v>837</v>
      </c>
      <c r="E44" s="49">
        <v>3608</v>
      </c>
    </row>
    <row r="45" spans="1:5">
      <c r="A45" s="48" t="s">
        <v>42</v>
      </c>
      <c r="B45" s="49">
        <v>4713</v>
      </c>
      <c r="C45" s="49">
        <v>1426</v>
      </c>
      <c r="D45" s="50">
        <f t="shared" si="0"/>
        <v>2505</v>
      </c>
      <c r="E45" s="49">
        <v>8644</v>
      </c>
    </row>
    <row r="46" spans="1:5">
      <c r="A46" s="48" t="s">
        <v>43</v>
      </c>
      <c r="B46" s="49">
        <v>3337</v>
      </c>
      <c r="C46" s="49">
        <v>1936</v>
      </c>
      <c r="D46" s="50">
        <f t="shared" si="0"/>
        <v>2437</v>
      </c>
      <c r="E46" s="49">
        <v>7710</v>
      </c>
    </row>
    <row r="47" spans="1:5">
      <c r="A47" s="48" t="s">
        <v>44</v>
      </c>
      <c r="B47" s="49">
        <v>5216</v>
      </c>
      <c r="C47" s="49">
        <v>1527</v>
      </c>
      <c r="D47" s="50">
        <f t="shared" si="0"/>
        <v>2702</v>
      </c>
      <c r="E47" s="49">
        <v>9445</v>
      </c>
    </row>
    <row r="48" spans="1:5">
      <c r="A48" s="48" t="s">
        <v>45</v>
      </c>
      <c r="B48" s="49">
        <v>2415</v>
      </c>
      <c r="C48" s="49">
        <v>1228</v>
      </c>
      <c r="D48" s="50">
        <f t="shared" si="0"/>
        <v>1518</v>
      </c>
      <c r="E48" s="49">
        <v>5161</v>
      </c>
    </row>
    <row r="49" spans="1:5">
      <c r="A49" s="48" t="s">
        <v>46</v>
      </c>
      <c r="B49" s="49">
        <v>1155</v>
      </c>
      <c r="C49" s="49">
        <v>431</v>
      </c>
      <c r="D49" s="50">
        <f t="shared" si="0"/>
        <v>870</v>
      </c>
      <c r="E49" s="49">
        <v>2456</v>
      </c>
    </row>
    <row r="50" spans="1:5">
      <c r="A50" s="48" t="s">
        <v>47</v>
      </c>
      <c r="B50" s="49">
        <v>6853</v>
      </c>
      <c r="C50" s="49">
        <v>748</v>
      </c>
      <c r="D50" s="50">
        <f t="shared" si="0"/>
        <v>1785</v>
      </c>
      <c r="E50" s="49">
        <v>9386</v>
      </c>
    </row>
    <row r="51" spans="1:5">
      <c r="A51" s="48" t="s">
        <v>48</v>
      </c>
      <c r="B51" s="49">
        <v>11930</v>
      </c>
      <c r="C51" s="49">
        <v>1733</v>
      </c>
      <c r="D51" s="50">
        <f t="shared" si="0"/>
        <v>3894</v>
      </c>
      <c r="E51" s="49">
        <v>17557</v>
      </c>
    </row>
    <row r="52" spans="1:5">
      <c r="A52" s="48" t="s">
        <v>49</v>
      </c>
      <c r="B52" s="49">
        <v>10942</v>
      </c>
      <c r="C52" s="49">
        <v>48</v>
      </c>
      <c r="D52" s="50">
        <f t="shared" si="0"/>
        <v>1689</v>
      </c>
      <c r="E52" s="49">
        <v>12679</v>
      </c>
    </row>
    <row r="53" spans="1:5">
      <c r="A53" s="48" t="s">
        <v>50</v>
      </c>
      <c r="B53" s="49">
        <v>8148</v>
      </c>
      <c r="C53" s="49">
        <v>794</v>
      </c>
      <c r="D53" s="50">
        <f t="shared" si="0"/>
        <v>1952</v>
      </c>
      <c r="E53" s="49">
        <v>10894</v>
      </c>
    </row>
    <row r="54" spans="1:5">
      <c r="A54" s="48" t="s">
        <v>51</v>
      </c>
      <c r="B54" s="49">
        <v>1073</v>
      </c>
      <c r="C54" s="49">
        <v>1202</v>
      </c>
      <c r="D54" s="50">
        <f t="shared" si="0"/>
        <v>1454</v>
      </c>
      <c r="E54" s="49">
        <v>3729</v>
      </c>
    </row>
    <row r="55" spans="1:5">
      <c r="A55" s="48" t="s">
        <v>52</v>
      </c>
      <c r="B55" s="49">
        <v>14169</v>
      </c>
      <c r="C55" s="49">
        <v>79</v>
      </c>
      <c r="D55" s="50">
        <f t="shared" si="0"/>
        <v>2394</v>
      </c>
      <c r="E55" s="49">
        <v>16642</v>
      </c>
    </row>
    <row r="56" spans="1:5">
      <c r="A56" s="48" t="s">
        <v>53</v>
      </c>
      <c r="B56" s="49">
        <v>9569</v>
      </c>
      <c r="C56" s="49">
        <v>37</v>
      </c>
      <c r="D56" s="50">
        <f t="shared" si="0"/>
        <v>1658</v>
      </c>
      <c r="E56" s="49">
        <v>11264</v>
      </c>
    </row>
    <row r="57" spans="1:5">
      <c r="A57" s="48" t="s">
        <v>54</v>
      </c>
      <c r="B57" s="49">
        <v>6493</v>
      </c>
      <c r="C57" s="49">
        <v>19</v>
      </c>
      <c r="D57" s="50">
        <f t="shared" si="0"/>
        <v>1280</v>
      </c>
      <c r="E57" s="49">
        <v>7792</v>
      </c>
    </row>
    <row r="58" spans="1:5">
      <c r="A58" s="48" t="s">
        <v>55</v>
      </c>
      <c r="B58" s="49">
        <v>15297</v>
      </c>
      <c r="C58" s="49">
        <v>36</v>
      </c>
      <c r="D58" s="50">
        <f t="shared" si="0"/>
        <v>2419</v>
      </c>
      <c r="E58" s="49">
        <v>17752</v>
      </c>
    </row>
    <row r="59" spans="1:5">
      <c r="A59" s="48" t="s">
        <v>56</v>
      </c>
      <c r="B59" s="49">
        <v>6726</v>
      </c>
      <c r="C59" s="49">
        <v>17</v>
      </c>
      <c r="D59" s="50">
        <f t="shared" si="0"/>
        <v>1165</v>
      </c>
      <c r="E59" s="49">
        <v>7908</v>
      </c>
    </row>
    <row r="60" spans="1:5">
      <c r="A60" s="48" t="s">
        <v>57</v>
      </c>
      <c r="B60" s="49">
        <v>10704</v>
      </c>
      <c r="C60" s="49">
        <v>20</v>
      </c>
      <c r="D60" s="50">
        <f t="shared" si="0"/>
        <v>1583</v>
      </c>
      <c r="E60" s="49">
        <v>12307</v>
      </c>
    </row>
    <row r="61" spans="1:5">
      <c r="A61" s="48" t="s">
        <v>58</v>
      </c>
      <c r="B61" s="49">
        <v>12847</v>
      </c>
      <c r="C61" s="49">
        <v>59</v>
      </c>
      <c r="D61" s="50">
        <f t="shared" si="0"/>
        <v>2344</v>
      </c>
      <c r="E61" s="49">
        <v>15250</v>
      </c>
    </row>
    <row r="62" spans="1:5">
      <c r="A62" s="48" t="s">
        <v>59</v>
      </c>
      <c r="B62" s="49">
        <v>7608</v>
      </c>
      <c r="C62" s="49">
        <v>22</v>
      </c>
      <c r="D62" s="50">
        <f t="shared" si="0"/>
        <v>1389</v>
      </c>
      <c r="E62" s="49">
        <v>9019</v>
      </c>
    </row>
    <row r="63" spans="1:5">
      <c r="A63" s="48" t="s">
        <v>60</v>
      </c>
      <c r="B63" s="49">
        <v>9424</v>
      </c>
      <c r="C63" s="49">
        <v>1748</v>
      </c>
      <c r="D63" s="50">
        <f t="shared" si="0"/>
        <v>3009</v>
      </c>
      <c r="E63" s="49">
        <v>14181</v>
      </c>
    </row>
    <row r="64" spans="1:5">
      <c r="A64" s="48" t="s">
        <v>61</v>
      </c>
      <c r="B64" s="49">
        <v>0</v>
      </c>
      <c r="C64" s="49">
        <v>0</v>
      </c>
      <c r="D64" s="50">
        <f t="shared" si="0"/>
        <v>0</v>
      </c>
      <c r="E64" s="49">
        <v>0</v>
      </c>
    </row>
    <row r="65" spans="1:6">
      <c r="A65" s="51" t="s">
        <v>69</v>
      </c>
      <c r="B65" s="49">
        <v>5</v>
      </c>
      <c r="C65" s="49">
        <v>0</v>
      </c>
      <c r="D65" s="50">
        <f t="shared" si="0"/>
        <v>0</v>
      </c>
      <c r="E65" s="49">
        <v>5</v>
      </c>
    </row>
    <row r="66" spans="1:6">
      <c r="A66" s="48" t="s">
        <v>20</v>
      </c>
      <c r="B66" s="52">
        <f>SUM(B30:B65)</f>
        <v>239716</v>
      </c>
      <c r="C66" s="52">
        <f>SUM(C30:C65)</f>
        <v>27873</v>
      </c>
      <c r="D66" s="52">
        <f t="shared" si="0"/>
        <v>67534</v>
      </c>
      <c r="E66" s="52">
        <f>SUM(E30:E65)</f>
        <v>335123</v>
      </c>
      <c r="F66" s="36"/>
    </row>
    <row r="67" spans="1:6">
      <c r="A67" s="6"/>
    </row>
    <row r="68" spans="1:6">
      <c r="B68" s="36"/>
      <c r="C68" s="36"/>
    </row>
    <row r="69" spans="1:6">
      <c r="A69" s="53">
        <v>42369</v>
      </c>
      <c r="B69" s="53">
        <v>42400</v>
      </c>
      <c r="C69" s="54" t="s">
        <v>62</v>
      </c>
      <c r="D69" s="55" t="s">
        <v>63</v>
      </c>
      <c r="E69" s="44"/>
      <c r="F69" s="29"/>
    </row>
    <row r="70" spans="1:6">
      <c r="A70" s="56">
        <v>235313</v>
      </c>
      <c r="B70" s="56">
        <v>239716</v>
      </c>
      <c r="C70" s="57">
        <f>B70-A70</f>
        <v>4403</v>
      </c>
      <c r="D70" s="58">
        <f>C70*100/A70</f>
        <v>1.8711248422314108</v>
      </c>
    </row>
    <row r="71" spans="1:6">
      <c r="A71" s="56"/>
      <c r="B71" s="56"/>
      <c r="C71" s="56"/>
      <c r="D71" s="59"/>
    </row>
    <row r="72" spans="1:6">
      <c r="A72" s="53">
        <v>42035</v>
      </c>
      <c r="B72" s="53">
        <v>42400</v>
      </c>
      <c r="C72" s="54" t="s">
        <v>62</v>
      </c>
      <c r="D72" s="60" t="s">
        <v>64</v>
      </c>
    </row>
    <row r="73" spans="1:6">
      <c r="A73" s="56">
        <v>248463</v>
      </c>
      <c r="B73" s="56">
        <v>239716</v>
      </c>
      <c r="C73" s="57">
        <f>(B73-A73)</f>
        <v>-8747</v>
      </c>
      <c r="D73" s="58">
        <f>C73*100/A73</f>
        <v>-3.5204436877925485</v>
      </c>
    </row>
    <row r="74" spans="1:6">
      <c r="A74" s="28" t="s">
        <v>65</v>
      </c>
    </row>
    <row r="75" spans="1:6">
      <c r="A75" s="17" t="s">
        <v>73</v>
      </c>
    </row>
    <row r="76" spans="1:6">
      <c r="A76" s="61" t="s">
        <v>70</v>
      </c>
      <c r="B76" s="61"/>
      <c r="C76" s="61"/>
      <c r="D76" s="61"/>
      <c r="E76" s="61"/>
    </row>
    <row r="77" spans="1:6">
      <c r="A77" s="17" t="s">
        <v>71</v>
      </c>
    </row>
  </sheetData>
  <mergeCells count="1">
    <mergeCell ref="A76:E7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7"/>
  <sheetViews>
    <sheetView topLeftCell="A58" workbookViewId="0">
      <selection sqref="A1:E77"/>
    </sheetView>
  </sheetViews>
  <sheetFormatPr baseColWidth="10" defaultRowHeight="12.75"/>
  <cols>
    <col min="1" max="1" width="25.85546875" customWidth="1"/>
  </cols>
  <sheetData>
    <row r="1" spans="1:5">
      <c r="A1" s="47" t="s">
        <v>74</v>
      </c>
      <c r="D1" s="2"/>
    </row>
    <row r="3" spans="1:5">
      <c r="A3" s="3" t="s">
        <v>0</v>
      </c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 t="s">
        <v>1</v>
      </c>
      <c r="B5" s="9" t="s">
        <v>2</v>
      </c>
      <c r="C5" s="10" t="s">
        <v>3</v>
      </c>
      <c r="D5" s="9" t="s">
        <v>4</v>
      </c>
      <c r="E5" s="9" t="s">
        <v>5</v>
      </c>
    </row>
    <row r="6" spans="1:5">
      <c r="A6" s="6"/>
      <c r="B6" s="6"/>
      <c r="D6" s="6"/>
      <c r="E6" s="6"/>
    </row>
    <row r="7" spans="1:5">
      <c r="A7" s="6" t="s">
        <v>6</v>
      </c>
      <c r="B7" s="7">
        <v>13639</v>
      </c>
      <c r="C7" s="7">
        <v>12900</v>
      </c>
      <c r="D7" s="29">
        <f>SUM(B7:C7)</f>
        <v>26539</v>
      </c>
      <c r="E7" s="30">
        <f>D7*100/$D$12</f>
        <v>10.949200232689586</v>
      </c>
    </row>
    <row r="8" spans="1:5">
      <c r="A8" s="6" t="s">
        <v>7</v>
      </c>
      <c r="B8" s="7">
        <v>23518</v>
      </c>
      <c r="C8" s="7">
        <v>29241</v>
      </c>
      <c r="D8" s="29">
        <f>SUM(B8:C8)</f>
        <v>52759</v>
      </c>
      <c r="E8" s="30">
        <f>D8*100/$D$12</f>
        <v>21.766790575246613</v>
      </c>
    </row>
    <row r="9" spans="1:5">
      <c r="A9" s="6" t="s">
        <v>8</v>
      </c>
      <c r="B9" s="7">
        <v>26039</v>
      </c>
      <c r="C9" s="7">
        <v>35975</v>
      </c>
      <c r="D9" s="29">
        <f>SUM(B9:C9)</f>
        <v>62014</v>
      </c>
      <c r="E9" s="30">
        <f>D9*100/$D$12</f>
        <v>25.585127669844834</v>
      </c>
    </row>
    <row r="10" spans="1:5">
      <c r="A10" s="6" t="s">
        <v>9</v>
      </c>
      <c r="B10" s="7">
        <v>46724</v>
      </c>
      <c r="C10" s="7">
        <v>54347</v>
      </c>
      <c r="D10" s="29">
        <f>SUM(B10:C10)</f>
        <v>101071</v>
      </c>
      <c r="E10" s="30">
        <f>D10*100/$D$12</f>
        <v>41.698881522218969</v>
      </c>
    </row>
    <row r="11" spans="1:5">
      <c r="A11" s="6"/>
      <c r="B11" s="7"/>
      <c r="C11" s="7"/>
      <c r="D11" s="31" t="s">
        <v>10</v>
      </c>
      <c r="E11" s="32"/>
    </row>
    <row r="12" spans="1:5">
      <c r="A12" s="6" t="s">
        <v>11</v>
      </c>
      <c r="B12" s="29">
        <f>SUM(B7:B10)</f>
        <v>109920</v>
      </c>
      <c r="C12" s="29">
        <f>SUM(C7:C10)</f>
        <v>132463</v>
      </c>
      <c r="D12" s="29">
        <f>SUM(D7:D10)</f>
        <v>242383</v>
      </c>
      <c r="E12" s="30">
        <f>D12*100/$D$12</f>
        <v>100</v>
      </c>
    </row>
    <row r="13" spans="1:5">
      <c r="A13" s="11"/>
      <c r="B13" s="6" t="s">
        <v>10</v>
      </c>
      <c r="C13" s="7"/>
      <c r="D13" s="6"/>
      <c r="E13" s="6"/>
    </row>
    <row r="14" spans="1:5">
      <c r="A14" s="12" t="s">
        <v>12</v>
      </c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 t="s">
        <v>13</v>
      </c>
      <c r="B16" s="9" t="s">
        <v>24</v>
      </c>
      <c r="C16" s="10" t="s">
        <v>67</v>
      </c>
      <c r="D16" s="9" t="s">
        <v>14</v>
      </c>
      <c r="E16" s="8" t="s">
        <v>66</v>
      </c>
    </row>
    <row r="17" spans="1:6">
      <c r="A17" s="11"/>
      <c r="B17" s="6"/>
      <c r="C17" s="7"/>
      <c r="D17" s="6"/>
      <c r="E17" s="6"/>
    </row>
    <row r="18" spans="1:6">
      <c r="A18" s="6" t="s">
        <v>15</v>
      </c>
      <c r="B18" s="7">
        <v>15830</v>
      </c>
      <c r="C18" s="33">
        <f>(B18*100/$B$24)</f>
        <v>6.5309860840075418</v>
      </c>
      <c r="D18" s="7">
        <v>73000</v>
      </c>
      <c r="E18" s="33">
        <f>(B18*100/D18)</f>
        <v>21.684931506849313</v>
      </c>
      <c r="F18" s="38"/>
    </row>
    <row r="19" spans="1:6">
      <c r="A19" s="6" t="s">
        <v>16</v>
      </c>
      <c r="B19" s="7">
        <v>17658</v>
      </c>
      <c r="C19" s="33">
        <f>(B19*100/$B$24)</f>
        <v>7.2851643885916095</v>
      </c>
      <c r="D19" s="7">
        <v>68400</v>
      </c>
      <c r="E19" s="33">
        <f>(B19*100/D19)</f>
        <v>25.815789473684209</v>
      </c>
      <c r="F19" s="38"/>
    </row>
    <row r="20" spans="1:6">
      <c r="A20" s="6" t="s">
        <v>17</v>
      </c>
      <c r="B20" s="7">
        <v>26261</v>
      </c>
      <c r="C20" s="33">
        <f>(B20*100/$B$24)</f>
        <v>10.834505720285664</v>
      </c>
      <c r="D20" s="7">
        <v>43800</v>
      </c>
      <c r="E20" s="33">
        <f>(B20*100/D20)</f>
        <v>59.956621004566209</v>
      </c>
      <c r="F20" s="38"/>
    </row>
    <row r="21" spans="1:6">
      <c r="A21" s="6" t="s">
        <v>18</v>
      </c>
      <c r="B21" s="7">
        <v>154505</v>
      </c>
      <c r="C21" s="33">
        <f>(B21*100/$B$24)</f>
        <v>63.744156974705319</v>
      </c>
      <c r="D21" s="7">
        <v>617000</v>
      </c>
      <c r="E21" s="33">
        <f>(B21*100/D21)</f>
        <v>25.041329011345219</v>
      </c>
      <c r="F21" s="38"/>
    </row>
    <row r="22" spans="1:6">
      <c r="A22" s="6" t="s">
        <v>19</v>
      </c>
      <c r="B22" s="7">
        <v>28129</v>
      </c>
      <c r="C22" s="33">
        <f>(B22*100/$B$24)</f>
        <v>11.605186832409863</v>
      </c>
      <c r="D22" s="7">
        <v>145400</v>
      </c>
      <c r="E22" s="33">
        <f>(B22*100/D22)</f>
        <v>19.345942228335627</v>
      </c>
      <c r="F22" s="38"/>
    </row>
    <row r="23" spans="1:6">
      <c r="A23" s="11"/>
      <c r="B23" s="7"/>
      <c r="C23" s="29"/>
      <c r="D23" s="7"/>
      <c r="E23" s="15"/>
    </row>
    <row r="24" spans="1:6">
      <c r="A24" s="16" t="s">
        <v>20</v>
      </c>
      <c r="B24" s="29">
        <f>SUM(B18:B22)</f>
        <v>242383</v>
      </c>
      <c r="C24" s="33">
        <f>SUM(C18:C22)</f>
        <v>100</v>
      </c>
      <c r="D24" s="7">
        <v>947700</v>
      </c>
      <c r="E24" s="33">
        <f>(B24*100/D24)</f>
        <v>25.575920649994725</v>
      </c>
      <c r="F24" s="39"/>
    </row>
    <row r="25" spans="1:6">
      <c r="A25" s="11"/>
      <c r="B25" s="6"/>
      <c r="C25" s="7"/>
      <c r="D25" s="6" t="s">
        <v>10</v>
      </c>
      <c r="E25" s="6"/>
    </row>
    <row r="26" spans="1:6">
      <c r="A26" s="3" t="s">
        <v>21</v>
      </c>
      <c r="B26" s="4"/>
      <c r="C26" s="5"/>
      <c r="D26" s="4"/>
      <c r="E26" s="4"/>
    </row>
    <row r="27" spans="1:6">
      <c r="A27" s="17"/>
      <c r="B27" s="17"/>
      <c r="C27" s="17"/>
      <c r="D27" s="17"/>
      <c r="E27" s="18" t="s">
        <v>22</v>
      </c>
    </row>
    <row r="28" spans="1:6">
      <c r="A28" s="8" t="s">
        <v>23</v>
      </c>
      <c r="B28" s="9" t="s">
        <v>24</v>
      </c>
      <c r="C28" s="9" t="s">
        <v>25</v>
      </c>
      <c r="D28" s="19" t="s">
        <v>26</v>
      </c>
      <c r="E28" s="18" t="s">
        <v>27</v>
      </c>
    </row>
    <row r="29" spans="1:6">
      <c r="A29" s="11"/>
      <c r="B29" s="6"/>
      <c r="C29" s="6"/>
      <c r="D29" s="17"/>
      <c r="E29" s="6"/>
    </row>
    <row r="30" spans="1:6">
      <c r="A30" s="48" t="s">
        <v>28</v>
      </c>
      <c r="B30" s="49">
        <v>11086</v>
      </c>
      <c r="C30" s="49">
        <v>48</v>
      </c>
      <c r="D30" s="50">
        <f>E30-(B30+C30)</f>
        <v>1599</v>
      </c>
      <c r="E30" s="49">
        <v>12733</v>
      </c>
      <c r="F30" s="7"/>
    </row>
    <row r="31" spans="1:6">
      <c r="A31" s="48" t="s">
        <v>29</v>
      </c>
      <c r="B31" s="49">
        <v>2601</v>
      </c>
      <c r="C31" s="49">
        <v>1530</v>
      </c>
      <c r="D31" s="50">
        <f t="shared" ref="D31:D66" si="0">E31-(B31+C31)</f>
        <v>2041</v>
      </c>
      <c r="E31" s="49">
        <v>6172</v>
      </c>
      <c r="F31" s="7"/>
    </row>
    <row r="32" spans="1:6">
      <c r="A32" s="48" t="s">
        <v>30</v>
      </c>
      <c r="B32" s="49">
        <v>9267</v>
      </c>
      <c r="C32" s="49">
        <v>158</v>
      </c>
      <c r="D32" s="50">
        <f t="shared" si="0"/>
        <v>1577</v>
      </c>
      <c r="E32" s="49">
        <v>11002</v>
      </c>
      <c r="F32" s="7"/>
    </row>
    <row r="33" spans="1:7">
      <c r="A33" s="48" t="s">
        <v>31</v>
      </c>
      <c r="B33" s="49">
        <v>2562</v>
      </c>
      <c r="C33" s="49">
        <v>903</v>
      </c>
      <c r="D33" s="50">
        <f t="shared" si="0"/>
        <v>1222</v>
      </c>
      <c r="E33" s="49">
        <v>4687</v>
      </c>
      <c r="F33" s="7"/>
    </row>
    <row r="34" spans="1:7">
      <c r="A34" s="48" t="s">
        <v>32</v>
      </c>
      <c r="B34" s="49">
        <v>12655</v>
      </c>
      <c r="C34" s="49">
        <v>454</v>
      </c>
      <c r="D34" s="50">
        <f t="shared" si="0"/>
        <v>2456</v>
      </c>
      <c r="E34" s="49">
        <v>15565</v>
      </c>
      <c r="F34" s="7"/>
    </row>
    <row r="35" spans="1:7">
      <c r="A35" s="48" t="s">
        <v>33</v>
      </c>
      <c r="B35" s="49">
        <v>2494</v>
      </c>
      <c r="C35" s="49">
        <v>875</v>
      </c>
      <c r="D35" s="50">
        <f t="shared" si="0"/>
        <v>1633</v>
      </c>
      <c r="E35" s="49">
        <v>5002</v>
      </c>
      <c r="F35" s="7"/>
    </row>
    <row r="36" spans="1:7">
      <c r="A36" s="48" t="s">
        <v>34</v>
      </c>
      <c r="B36" s="49">
        <v>4891</v>
      </c>
      <c r="C36" s="49">
        <v>1968</v>
      </c>
      <c r="D36" s="50">
        <f t="shared" si="0"/>
        <v>2372</v>
      </c>
      <c r="E36" s="49">
        <v>9231</v>
      </c>
      <c r="F36" s="7"/>
    </row>
    <row r="37" spans="1:7">
      <c r="A37" s="48" t="s">
        <v>35</v>
      </c>
      <c r="B37" s="49">
        <v>2132</v>
      </c>
      <c r="C37" s="49">
        <v>1021</v>
      </c>
      <c r="D37" s="50">
        <f t="shared" si="0"/>
        <v>1254</v>
      </c>
      <c r="E37" s="49">
        <v>4407</v>
      </c>
    </row>
    <row r="38" spans="1:7">
      <c r="A38" s="48" t="s">
        <v>68</v>
      </c>
      <c r="B38" s="49">
        <v>18062</v>
      </c>
      <c r="C38" s="49">
        <v>120</v>
      </c>
      <c r="D38" s="50">
        <f t="shared" si="0"/>
        <v>3302</v>
      </c>
      <c r="E38" s="49">
        <v>21484</v>
      </c>
    </row>
    <row r="39" spans="1:7">
      <c r="A39" s="48" t="s">
        <v>36</v>
      </c>
      <c r="B39" s="49">
        <v>6716</v>
      </c>
      <c r="C39" s="49">
        <v>2218</v>
      </c>
      <c r="D39" s="50">
        <f t="shared" si="0"/>
        <v>2839</v>
      </c>
      <c r="E39" s="49">
        <v>11773</v>
      </c>
      <c r="G39" s="36"/>
    </row>
    <row r="40" spans="1:7">
      <c r="A40" s="48" t="s">
        <v>37</v>
      </c>
      <c r="B40" s="49">
        <v>3490</v>
      </c>
      <c r="C40" s="49">
        <v>1990</v>
      </c>
      <c r="D40" s="50">
        <f t="shared" si="0"/>
        <v>3554</v>
      </c>
      <c r="E40" s="49">
        <v>9034</v>
      </c>
    </row>
    <row r="41" spans="1:7">
      <c r="A41" s="48" t="s">
        <v>38</v>
      </c>
      <c r="B41" s="49">
        <v>5087</v>
      </c>
      <c r="C41" s="49">
        <v>1226</v>
      </c>
      <c r="D41" s="50">
        <f t="shared" si="0"/>
        <v>1821</v>
      </c>
      <c r="E41" s="49">
        <v>8134</v>
      </c>
    </row>
    <row r="42" spans="1:7">
      <c r="A42" s="48" t="s">
        <v>39</v>
      </c>
      <c r="B42" s="49">
        <v>2469</v>
      </c>
      <c r="C42" s="49">
        <v>1916</v>
      </c>
      <c r="D42" s="50">
        <f t="shared" si="0"/>
        <v>2146</v>
      </c>
      <c r="E42" s="49">
        <v>6531</v>
      </c>
    </row>
    <row r="43" spans="1:7">
      <c r="A43" s="48" t="s">
        <v>40</v>
      </c>
      <c r="B43" s="49">
        <v>5876</v>
      </c>
      <c r="C43" s="49">
        <v>305</v>
      </c>
      <c r="D43" s="50">
        <f t="shared" si="0"/>
        <v>1573</v>
      </c>
      <c r="E43" s="49">
        <v>7754</v>
      </c>
    </row>
    <row r="44" spans="1:7">
      <c r="A44" s="48" t="s">
        <v>41</v>
      </c>
      <c r="B44" s="49">
        <v>2308</v>
      </c>
      <c r="C44" s="49">
        <v>484</v>
      </c>
      <c r="D44" s="50">
        <f t="shared" si="0"/>
        <v>883</v>
      </c>
      <c r="E44" s="49">
        <v>3675</v>
      </c>
    </row>
    <row r="45" spans="1:7">
      <c r="A45" s="48" t="s">
        <v>42</v>
      </c>
      <c r="B45" s="49">
        <v>4757</v>
      </c>
      <c r="C45" s="49">
        <v>1452</v>
      </c>
      <c r="D45" s="50">
        <f t="shared" si="0"/>
        <v>2583</v>
      </c>
      <c r="E45" s="49">
        <v>8792</v>
      </c>
    </row>
    <row r="46" spans="1:7">
      <c r="A46" s="48" t="s">
        <v>43</v>
      </c>
      <c r="B46" s="49">
        <v>3404</v>
      </c>
      <c r="C46" s="49">
        <v>2032</v>
      </c>
      <c r="D46" s="50">
        <f t="shared" si="0"/>
        <v>2591</v>
      </c>
      <c r="E46" s="49">
        <v>8027</v>
      </c>
    </row>
    <row r="47" spans="1:7">
      <c r="A47" s="48" t="s">
        <v>44</v>
      </c>
      <c r="B47" s="49">
        <v>5186</v>
      </c>
      <c r="C47" s="49">
        <v>1479</v>
      </c>
      <c r="D47" s="50">
        <f t="shared" si="0"/>
        <v>2642</v>
      </c>
      <c r="E47" s="49">
        <v>9307</v>
      </c>
    </row>
    <row r="48" spans="1:7">
      <c r="A48" s="48" t="s">
        <v>45</v>
      </c>
      <c r="B48" s="49">
        <v>2413</v>
      </c>
      <c r="C48" s="49">
        <v>1187</v>
      </c>
      <c r="D48" s="50">
        <f t="shared" si="0"/>
        <v>1500</v>
      </c>
      <c r="E48" s="49">
        <v>5100</v>
      </c>
    </row>
    <row r="49" spans="1:5">
      <c r="A49" s="48" t="s">
        <v>46</v>
      </c>
      <c r="B49" s="49">
        <v>1239</v>
      </c>
      <c r="C49" s="49">
        <v>489</v>
      </c>
      <c r="D49" s="50">
        <f t="shared" si="0"/>
        <v>1029</v>
      </c>
      <c r="E49" s="49">
        <v>2757</v>
      </c>
    </row>
    <row r="50" spans="1:5">
      <c r="A50" s="48" t="s">
        <v>47</v>
      </c>
      <c r="B50" s="49">
        <v>6847</v>
      </c>
      <c r="C50" s="49">
        <v>733</v>
      </c>
      <c r="D50" s="50">
        <f t="shared" si="0"/>
        <v>1756</v>
      </c>
      <c r="E50" s="49">
        <v>9336</v>
      </c>
    </row>
    <row r="51" spans="1:5">
      <c r="A51" s="48" t="s">
        <v>48</v>
      </c>
      <c r="B51" s="49">
        <v>12093</v>
      </c>
      <c r="C51" s="49">
        <v>1733</v>
      </c>
      <c r="D51" s="50">
        <f t="shared" si="0"/>
        <v>3970</v>
      </c>
      <c r="E51" s="49">
        <v>17796</v>
      </c>
    </row>
    <row r="52" spans="1:5">
      <c r="A52" s="48" t="s">
        <v>49</v>
      </c>
      <c r="B52" s="49">
        <v>11069</v>
      </c>
      <c r="C52" s="49">
        <v>48</v>
      </c>
      <c r="D52" s="50">
        <f t="shared" si="0"/>
        <v>1713</v>
      </c>
      <c r="E52" s="49">
        <v>12830</v>
      </c>
    </row>
    <row r="53" spans="1:5">
      <c r="A53" s="48" t="s">
        <v>50</v>
      </c>
      <c r="B53" s="49">
        <v>8194</v>
      </c>
      <c r="C53" s="49">
        <v>779</v>
      </c>
      <c r="D53" s="50">
        <f t="shared" si="0"/>
        <v>1950</v>
      </c>
      <c r="E53" s="49">
        <v>10923</v>
      </c>
    </row>
    <row r="54" spans="1:5">
      <c r="A54" s="48" t="s">
        <v>51</v>
      </c>
      <c r="B54" s="49">
        <v>1089</v>
      </c>
      <c r="C54" s="49">
        <v>1251</v>
      </c>
      <c r="D54" s="50">
        <f t="shared" si="0"/>
        <v>1586</v>
      </c>
      <c r="E54" s="49">
        <v>3926</v>
      </c>
    </row>
    <row r="55" spans="1:5">
      <c r="A55" s="48" t="s">
        <v>52</v>
      </c>
      <c r="B55" s="49">
        <v>14298</v>
      </c>
      <c r="C55" s="49">
        <v>78</v>
      </c>
      <c r="D55" s="50">
        <f t="shared" si="0"/>
        <v>2413</v>
      </c>
      <c r="E55" s="49">
        <v>16789</v>
      </c>
    </row>
    <row r="56" spans="1:5">
      <c r="A56" s="48" t="s">
        <v>53</v>
      </c>
      <c r="B56" s="49">
        <v>9705</v>
      </c>
      <c r="C56" s="49">
        <v>40</v>
      </c>
      <c r="D56" s="50">
        <f t="shared" si="0"/>
        <v>1660</v>
      </c>
      <c r="E56" s="49">
        <v>11405</v>
      </c>
    </row>
    <row r="57" spans="1:5">
      <c r="A57" s="48" t="s">
        <v>54</v>
      </c>
      <c r="B57" s="49">
        <v>6553</v>
      </c>
      <c r="C57" s="49">
        <v>19</v>
      </c>
      <c r="D57" s="50">
        <f t="shared" si="0"/>
        <v>1318</v>
      </c>
      <c r="E57" s="49">
        <v>7890</v>
      </c>
    </row>
    <row r="58" spans="1:5">
      <c r="A58" s="48" t="s">
        <v>55</v>
      </c>
      <c r="B58" s="49">
        <v>15809</v>
      </c>
      <c r="C58" s="49">
        <v>33</v>
      </c>
      <c r="D58" s="50">
        <f t="shared" si="0"/>
        <v>2433</v>
      </c>
      <c r="E58" s="49">
        <v>18275</v>
      </c>
    </row>
    <row r="59" spans="1:5">
      <c r="A59" s="48" t="s">
        <v>56</v>
      </c>
      <c r="B59" s="49">
        <v>6793</v>
      </c>
      <c r="C59" s="49">
        <v>17</v>
      </c>
      <c r="D59" s="50">
        <f t="shared" si="0"/>
        <v>1160</v>
      </c>
      <c r="E59" s="49">
        <v>7970</v>
      </c>
    </row>
    <row r="60" spans="1:5">
      <c r="A60" s="48" t="s">
        <v>57</v>
      </c>
      <c r="B60" s="49">
        <v>10962</v>
      </c>
      <c r="C60" s="49">
        <v>19</v>
      </c>
      <c r="D60" s="50">
        <f t="shared" si="0"/>
        <v>1581</v>
      </c>
      <c r="E60" s="49">
        <v>12562</v>
      </c>
    </row>
    <row r="61" spans="1:5">
      <c r="A61" s="48" t="s">
        <v>58</v>
      </c>
      <c r="B61" s="49">
        <v>13128</v>
      </c>
      <c r="C61" s="49">
        <v>60</v>
      </c>
      <c r="D61" s="50">
        <f t="shared" si="0"/>
        <v>2367</v>
      </c>
      <c r="E61" s="49">
        <v>15555</v>
      </c>
    </row>
    <row r="62" spans="1:5">
      <c r="A62" s="48" t="s">
        <v>59</v>
      </c>
      <c r="B62" s="49">
        <v>7720</v>
      </c>
      <c r="C62" s="49">
        <v>22</v>
      </c>
      <c r="D62" s="50">
        <f t="shared" si="0"/>
        <v>1410</v>
      </c>
      <c r="E62" s="49">
        <v>9152</v>
      </c>
    </row>
    <row r="63" spans="1:5">
      <c r="A63" s="48" t="s">
        <v>60</v>
      </c>
      <c r="B63" s="49">
        <v>9423</v>
      </c>
      <c r="C63" s="49">
        <v>1755</v>
      </c>
      <c r="D63" s="50">
        <f t="shared" si="0"/>
        <v>3025</v>
      </c>
      <c r="E63" s="49">
        <v>14203</v>
      </c>
    </row>
    <row r="64" spans="1:5">
      <c r="A64" s="48" t="s">
        <v>61</v>
      </c>
      <c r="B64" s="49">
        <v>0</v>
      </c>
      <c r="C64" s="49">
        <v>0</v>
      </c>
      <c r="D64" s="50">
        <f t="shared" si="0"/>
        <v>0</v>
      </c>
      <c r="E64" s="49">
        <v>0</v>
      </c>
    </row>
    <row r="65" spans="1:6">
      <c r="A65" s="51" t="s">
        <v>69</v>
      </c>
      <c r="B65" s="49">
        <v>5</v>
      </c>
      <c r="C65" s="49">
        <v>0</v>
      </c>
      <c r="D65" s="50">
        <f t="shared" si="0"/>
        <v>0</v>
      </c>
      <c r="E65" s="49">
        <v>5</v>
      </c>
    </row>
    <row r="66" spans="1:6">
      <c r="A66" s="48" t="s">
        <v>20</v>
      </c>
      <c r="B66" s="52">
        <f>SUM(B30:B65)</f>
        <v>242383</v>
      </c>
      <c r="C66" s="52">
        <f>SUM(C30:C65)</f>
        <v>28442</v>
      </c>
      <c r="D66" s="52">
        <f t="shared" si="0"/>
        <v>68959</v>
      </c>
      <c r="E66" s="52">
        <f>SUM(E30:E65)</f>
        <v>339784</v>
      </c>
    </row>
    <row r="67" spans="1:6">
      <c r="A67" s="6"/>
    </row>
    <row r="68" spans="1:6">
      <c r="B68" s="36"/>
      <c r="C68" s="36"/>
    </row>
    <row r="69" spans="1:6">
      <c r="A69" s="53">
        <v>42400</v>
      </c>
      <c r="B69" s="53">
        <v>42428</v>
      </c>
      <c r="C69" s="54" t="s">
        <v>62</v>
      </c>
      <c r="D69" s="55" t="s">
        <v>63</v>
      </c>
      <c r="E69" s="44"/>
      <c r="F69" s="29"/>
    </row>
    <row r="70" spans="1:6">
      <c r="A70" s="56">
        <v>239716</v>
      </c>
      <c r="B70" s="56">
        <v>242383</v>
      </c>
      <c r="C70" s="57">
        <f>B70-A70</f>
        <v>2667</v>
      </c>
      <c r="D70" s="58">
        <f>C70*100/A70</f>
        <v>1.1125665370688649</v>
      </c>
      <c r="F70" s="17"/>
    </row>
    <row r="71" spans="1:6">
      <c r="A71" s="56"/>
      <c r="B71" s="56"/>
      <c r="C71" s="56"/>
      <c r="D71" s="59"/>
    </row>
    <row r="72" spans="1:6">
      <c r="A72" s="53">
        <v>42063</v>
      </c>
      <c r="B72" s="53">
        <v>42428</v>
      </c>
      <c r="C72" s="54" t="s">
        <v>62</v>
      </c>
      <c r="D72" s="60" t="s">
        <v>64</v>
      </c>
    </row>
    <row r="73" spans="1:6">
      <c r="A73" s="56">
        <v>248866</v>
      </c>
      <c r="B73" s="56">
        <v>242383</v>
      </c>
      <c r="C73" s="57">
        <f>(B73-A73)</f>
        <v>-6483</v>
      </c>
      <c r="D73" s="58">
        <f>C73*100/A73</f>
        <v>-2.6050163541825722</v>
      </c>
      <c r="F73" s="41"/>
    </row>
    <row r="74" spans="1:6">
      <c r="A74" s="28" t="s">
        <v>65</v>
      </c>
    </row>
    <row r="75" spans="1:6">
      <c r="A75" s="17" t="s">
        <v>73</v>
      </c>
    </row>
    <row r="76" spans="1:6">
      <c r="A76" s="61" t="s">
        <v>70</v>
      </c>
      <c r="B76" s="61"/>
      <c r="C76" s="61"/>
      <c r="D76" s="61"/>
      <c r="E76" s="61"/>
    </row>
    <row r="77" spans="1:6">
      <c r="A77" s="17" t="s">
        <v>71</v>
      </c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3"/>
  <sheetViews>
    <sheetView workbookViewId="0">
      <selection sqref="A1:E77"/>
    </sheetView>
  </sheetViews>
  <sheetFormatPr baseColWidth="10" defaultRowHeight="12.75"/>
  <cols>
    <col min="1" max="1" width="18.5703125" customWidth="1"/>
  </cols>
  <sheetData>
    <row r="1" spans="1:5">
      <c r="A1" s="47" t="s">
        <v>75</v>
      </c>
      <c r="D1" s="2"/>
    </row>
    <row r="3" spans="1:5">
      <c r="A3" s="3" t="s">
        <v>0</v>
      </c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 t="s">
        <v>1</v>
      </c>
      <c r="B5" s="9" t="s">
        <v>2</v>
      </c>
      <c r="C5" s="10" t="s">
        <v>3</v>
      </c>
      <c r="D5" s="9" t="s">
        <v>4</v>
      </c>
      <c r="E5" s="9" t="s">
        <v>5</v>
      </c>
    </row>
    <row r="6" spans="1:5">
      <c r="A6" s="6"/>
      <c r="B6" s="6"/>
      <c r="D6" s="6"/>
      <c r="E6" s="6"/>
    </row>
    <row r="7" spans="1:5">
      <c r="A7" s="6" t="s">
        <v>6</v>
      </c>
      <c r="B7" s="7">
        <v>13418</v>
      </c>
      <c r="C7" s="7">
        <v>12632</v>
      </c>
      <c r="D7" s="29">
        <f>SUM(B7:C7)</f>
        <v>26050</v>
      </c>
      <c r="E7" s="30">
        <f>D7*100/$D$12</f>
        <v>10.906883269134148</v>
      </c>
    </row>
    <row r="8" spans="1:5">
      <c r="A8" s="6" t="s">
        <v>7</v>
      </c>
      <c r="B8" s="7">
        <v>22971</v>
      </c>
      <c r="C8" s="7">
        <v>28477</v>
      </c>
      <c r="D8" s="29">
        <f>SUM(B8:C8)</f>
        <v>51448</v>
      </c>
      <c r="E8" s="30">
        <f>D8*100/$D$12</f>
        <v>21.540780438787472</v>
      </c>
    </row>
    <row r="9" spans="1:5">
      <c r="A9" s="6" t="s">
        <v>8</v>
      </c>
      <c r="B9" s="7">
        <v>25428</v>
      </c>
      <c r="C9" s="7">
        <v>35344</v>
      </c>
      <c r="D9" s="29">
        <f>SUM(B9:C9)</f>
        <v>60772</v>
      </c>
      <c r="E9" s="30">
        <f>D9*100/$D$12</f>
        <v>25.444649137497908</v>
      </c>
    </row>
    <row r="10" spans="1:5">
      <c r="A10" s="6" t="s">
        <v>9</v>
      </c>
      <c r="B10" s="7">
        <v>46423</v>
      </c>
      <c r="C10" s="7">
        <v>54147</v>
      </c>
      <c r="D10" s="29">
        <f>SUM(B10:C10)</f>
        <v>100570</v>
      </c>
      <c r="E10" s="30">
        <f>D10*100/$D$12</f>
        <v>42.107687154580475</v>
      </c>
    </row>
    <row r="11" spans="1:5">
      <c r="A11" s="6"/>
      <c r="B11" s="7"/>
      <c r="C11" s="7"/>
      <c r="D11" s="31" t="s">
        <v>10</v>
      </c>
      <c r="E11" s="32"/>
    </row>
    <row r="12" spans="1:5">
      <c r="A12" s="6" t="s">
        <v>11</v>
      </c>
      <c r="B12" s="29">
        <f>SUM(B7:B10)</f>
        <v>108240</v>
      </c>
      <c r="C12" s="29">
        <f>SUM(C7:C10)</f>
        <v>130600</v>
      </c>
      <c r="D12" s="29">
        <f>SUM(D7:D10)</f>
        <v>238840</v>
      </c>
      <c r="E12" s="30">
        <f>D12*100/$D$12</f>
        <v>100</v>
      </c>
    </row>
    <row r="13" spans="1:5">
      <c r="A13" s="11"/>
      <c r="B13" s="6" t="s">
        <v>10</v>
      </c>
      <c r="C13" s="7"/>
      <c r="D13" s="6"/>
      <c r="E13" s="6"/>
    </row>
    <row r="14" spans="1:5">
      <c r="A14" s="12" t="s">
        <v>12</v>
      </c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 t="s">
        <v>13</v>
      </c>
      <c r="B16" s="9" t="s">
        <v>24</v>
      </c>
      <c r="C16" s="10" t="s">
        <v>67</v>
      </c>
      <c r="D16" s="9" t="s">
        <v>14</v>
      </c>
      <c r="E16" s="8" t="s">
        <v>66</v>
      </c>
    </row>
    <row r="17" spans="1:7">
      <c r="A17" s="11"/>
      <c r="B17" s="6"/>
      <c r="C17" s="7"/>
      <c r="D17" s="6"/>
      <c r="E17" s="6"/>
    </row>
    <row r="18" spans="1:7">
      <c r="A18" s="6" t="s">
        <v>15</v>
      </c>
      <c r="B18" s="7">
        <v>15095</v>
      </c>
      <c r="C18" s="33">
        <f>(B18*100/$B$24)</f>
        <v>6.3201306313850276</v>
      </c>
      <c r="D18" s="7">
        <v>73000</v>
      </c>
      <c r="E18" s="33">
        <f>(B18*100/D18)</f>
        <v>20.67808219178082</v>
      </c>
      <c r="F18" s="38"/>
    </row>
    <row r="19" spans="1:7">
      <c r="A19" s="6" t="s">
        <v>16</v>
      </c>
      <c r="B19" s="7">
        <v>17116</v>
      </c>
      <c r="C19" s="33">
        <f>(B19*100/$B$24)</f>
        <v>7.1663038017082563</v>
      </c>
      <c r="D19" s="7">
        <v>68400</v>
      </c>
      <c r="E19" s="33">
        <f>(B19*100/D19)</f>
        <v>25.023391812865498</v>
      </c>
      <c r="F19" s="38"/>
    </row>
    <row r="20" spans="1:7">
      <c r="A20" s="6" t="s">
        <v>17</v>
      </c>
      <c r="B20" s="7">
        <v>26315</v>
      </c>
      <c r="C20" s="33">
        <f>(B20*100/$B$24)</f>
        <v>11.017836208340311</v>
      </c>
      <c r="D20" s="7">
        <v>43800</v>
      </c>
      <c r="E20" s="33">
        <f>(B20*100/D20)</f>
        <v>60.079908675799089</v>
      </c>
      <c r="F20" s="38"/>
    </row>
    <row r="21" spans="1:7">
      <c r="A21" s="6" t="s">
        <v>18</v>
      </c>
      <c r="B21" s="7">
        <v>152076</v>
      </c>
      <c r="C21" s="33">
        <f>(B21*100/$B$24)</f>
        <v>63.672751632892314</v>
      </c>
      <c r="D21" s="7">
        <v>617000</v>
      </c>
      <c r="E21" s="33">
        <f>(B21*100/D21)</f>
        <v>24.647649918962724</v>
      </c>
      <c r="F21" s="38"/>
    </row>
    <row r="22" spans="1:7">
      <c r="A22" s="6" t="s">
        <v>19</v>
      </c>
      <c r="B22" s="7">
        <v>28238</v>
      </c>
      <c r="C22" s="33">
        <f>(B22*100/$B$24)</f>
        <v>11.822977725674091</v>
      </c>
      <c r="D22" s="7">
        <v>145400</v>
      </c>
      <c r="E22" s="33">
        <f>(B22*100/D22)</f>
        <v>19.420907840440165</v>
      </c>
      <c r="F22" s="38"/>
    </row>
    <row r="23" spans="1:7">
      <c r="A23" s="11"/>
      <c r="B23" s="7"/>
      <c r="C23" s="29"/>
      <c r="D23" s="7"/>
      <c r="E23" s="15"/>
    </row>
    <row r="24" spans="1:7">
      <c r="A24" s="16" t="s">
        <v>20</v>
      </c>
      <c r="B24" s="29">
        <f>SUM(B18:B22)</f>
        <v>238840</v>
      </c>
      <c r="C24" s="33">
        <f>SUM(C18:C22)</f>
        <v>100</v>
      </c>
      <c r="D24" s="7">
        <v>947700</v>
      </c>
      <c r="E24" s="33">
        <f>(B24*100/D24)</f>
        <v>25.202068165031129</v>
      </c>
    </row>
    <row r="25" spans="1:7">
      <c r="A25" s="11"/>
      <c r="B25" s="6"/>
      <c r="C25" s="7"/>
      <c r="D25" s="6" t="s">
        <v>10</v>
      </c>
      <c r="E25" s="6"/>
      <c r="G25" s="37"/>
    </row>
    <row r="26" spans="1:7">
      <c r="A26" s="3" t="s">
        <v>21</v>
      </c>
      <c r="B26" s="4"/>
      <c r="C26" s="5"/>
      <c r="D26" s="4"/>
      <c r="E26" s="4"/>
    </row>
    <row r="27" spans="1:7">
      <c r="A27" s="17"/>
      <c r="B27" s="17"/>
      <c r="C27" s="17"/>
      <c r="D27" s="17"/>
      <c r="E27" s="18" t="s">
        <v>22</v>
      </c>
    </row>
    <row r="28" spans="1:7">
      <c r="A28" s="8" t="s">
        <v>23</v>
      </c>
      <c r="B28" s="9" t="s">
        <v>24</v>
      </c>
      <c r="C28" s="9" t="s">
        <v>25</v>
      </c>
      <c r="D28" s="19" t="s">
        <v>26</v>
      </c>
      <c r="E28" s="18" t="s">
        <v>27</v>
      </c>
    </row>
    <row r="29" spans="1:7">
      <c r="A29" s="11"/>
      <c r="B29" s="6"/>
      <c r="C29" s="6"/>
      <c r="D29" s="17"/>
      <c r="E29" s="6"/>
    </row>
    <row r="30" spans="1:7">
      <c r="A30" s="48" t="s">
        <v>28</v>
      </c>
      <c r="B30" s="49">
        <v>10933</v>
      </c>
      <c r="C30" s="49">
        <v>47</v>
      </c>
      <c r="D30" s="50">
        <f>E30-(B30+C30)</f>
        <v>1594</v>
      </c>
      <c r="E30" s="49">
        <v>12574</v>
      </c>
    </row>
    <row r="31" spans="1:7">
      <c r="A31" s="48" t="s">
        <v>29</v>
      </c>
      <c r="B31" s="49">
        <v>2553</v>
      </c>
      <c r="C31" s="49">
        <v>1449</v>
      </c>
      <c r="D31" s="50">
        <f t="shared" ref="D31:D66" si="0">E31-(B31+C31)</f>
        <v>1870</v>
      </c>
      <c r="E31" s="49">
        <v>5872</v>
      </c>
    </row>
    <row r="32" spans="1:7">
      <c r="A32" s="48" t="s">
        <v>30</v>
      </c>
      <c r="B32" s="49">
        <v>9219</v>
      </c>
      <c r="C32" s="49">
        <v>147</v>
      </c>
      <c r="D32" s="50">
        <f t="shared" si="0"/>
        <v>1575</v>
      </c>
      <c r="E32" s="49">
        <v>10941</v>
      </c>
    </row>
    <row r="33" spans="1:5">
      <c r="A33" s="48" t="s">
        <v>31</v>
      </c>
      <c r="B33" s="49">
        <v>2519</v>
      </c>
      <c r="C33" s="49">
        <v>877</v>
      </c>
      <c r="D33" s="50">
        <f t="shared" si="0"/>
        <v>1195</v>
      </c>
      <c r="E33" s="49">
        <v>4591</v>
      </c>
    </row>
    <row r="34" spans="1:5">
      <c r="A34" s="48" t="s">
        <v>32</v>
      </c>
      <c r="B34" s="49">
        <v>12587</v>
      </c>
      <c r="C34" s="49">
        <v>467</v>
      </c>
      <c r="D34" s="50">
        <f t="shared" si="0"/>
        <v>2473</v>
      </c>
      <c r="E34" s="49">
        <v>15527</v>
      </c>
    </row>
    <row r="35" spans="1:5">
      <c r="A35" s="48" t="s">
        <v>33</v>
      </c>
      <c r="B35" s="49">
        <v>2402</v>
      </c>
      <c r="C35" s="49">
        <v>882</v>
      </c>
      <c r="D35" s="50">
        <f t="shared" si="0"/>
        <v>1645</v>
      </c>
      <c r="E35" s="49">
        <v>4929</v>
      </c>
    </row>
    <row r="36" spans="1:5">
      <c r="A36" s="48" t="s">
        <v>34</v>
      </c>
      <c r="B36" s="49">
        <v>4742</v>
      </c>
      <c r="C36" s="49">
        <v>1706</v>
      </c>
      <c r="D36" s="50">
        <f t="shared" si="0"/>
        <v>2156</v>
      </c>
      <c r="E36" s="49">
        <v>8604</v>
      </c>
    </row>
    <row r="37" spans="1:5">
      <c r="A37" s="48" t="s">
        <v>35</v>
      </c>
      <c r="B37" s="49">
        <v>2121</v>
      </c>
      <c r="C37" s="49">
        <v>1025</v>
      </c>
      <c r="D37" s="50">
        <f t="shared" si="0"/>
        <v>1293</v>
      </c>
      <c r="E37" s="49">
        <v>4439</v>
      </c>
    </row>
    <row r="38" spans="1:5">
      <c r="A38" s="48" t="s">
        <v>68</v>
      </c>
      <c r="B38" s="49">
        <v>17830</v>
      </c>
      <c r="C38" s="49">
        <v>116</v>
      </c>
      <c r="D38" s="50">
        <f t="shared" si="0"/>
        <v>3232</v>
      </c>
      <c r="E38" s="49">
        <v>21178</v>
      </c>
    </row>
    <row r="39" spans="1:5">
      <c r="A39" s="48" t="s">
        <v>36</v>
      </c>
      <c r="B39" s="49">
        <v>6541</v>
      </c>
      <c r="C39" s="49">
        <v>2158</v>
      </c>
      <c r="D39" s="50">
        <f t="shared" si="0"/>
        <v>2866</v>
      </c>
      <c r="E39" s="49">
        <v>11565</v>
      </c>
    </row>
    <row r="40" spans="1:5">
      <c r="A40" s="48" t="s">
        <v>37</v>
      </c>
      <c r="B40" s="49">
        <v>3424</v>
      </c>
      <c r="C40" s="49">
        <v>2016</v>
      </c>
      <c r="D40" s="50">
        <f t="shared" si="0"/>
        <v>3648</v>
      </c>
      <c r="E40" s="49">
        <v>9088</v>
      </c>
    </row>
    <row r="41" spans="1:5">
      <c r="A41" s="48" t="s">
        <v>38</v>
      </c>
      <c r="B41" s="49">
        <v>4951</v>
      </c>
      <c r="C41" s="49">
        <v>1181</v>
      </c>
      <c r="D41" s="50">
        <f t="shared" si="0"/>
        <v>1766</v>
      </c>
      <c r="E41" s="49">
        <v>7898</v>
      </c>
    </row>
    <row r="42" spans="1:5">
      <c r="A42" s="48" t="s">
        <v>39</v>
      </c>
      <c r="B42" s="49">
        <v>2418</v>
      </c>
      <c r="C42" s="49">
        <v>1878</v>
      </c>
      <c r="D42" s="50">
        <f t="shared" si="0"/>
        <v>2128</v>
      </c>
      <c r="E42" s="49">
        <v>6424</v>
      </c>
    </row>
    <row r="43" spans="1:5">
      <c r="A43" s="48" t="s">
        <v>40</v>
      </c>
      <c r="B43" s="49">
        <v>5707</v>
      </c>
      <c r="C43" s="49">
        <v>324</v>
      </c>
      <c r="D43" s="50">
        <f t="shared" si="0"/>
        <v>1640</v>
      </c>
      <c r="E43" s="49">
        <v>7671</v>
      </c>
    </row>
    <row r="44" spans="1:5">
      <c r="A44" s="48" t="s">
        <v>41</v>
      </c>
      <c r="B44" s="49">
        <v>2326</v>
      </c>
      <c r="C44" s="49">
        <v>448</v>
      </c>
      <c r="D44" s="50">
        <f t="shared" si="0"/>
        <v>896</v>
      </c>
      <c r="E44" s="49">
        <v>3670</v>
      </c>
    </row>
    <row r="45" spans="1:5">
      <c r="A45" s="48" t="s">
        <v>42</v>
      </c>
      <c r="B45" s="49">
        <v>4653</v>
      </c>
      <c r="C45" s="49">
        <v>1437</v>
      </c>
      <c r="D45" s="50">
        <f t="shared" si="0"/>
        <v>2525</v>
      </c>
      <c r="E45" s="49">
        <v>8615</v>
      </c>
    </row>
    <row r="46" spans="1:5">
      <c r="A46" s="48" t="s">
        <v>43</v>
      </c>
      <c r="B46" s="49">
        <v>3382</v>
      </c>
      <c r="C46" s="49">
        <v>2058</v>
      </c>
      <c r="D46" s="50">
        <f t="shared" si="0"/>
        <v>2525</v>
      </c>
      <c r="E46" s="49">
        <v>7965</v>
      </c>
    </row>
    <row r="47" spans="1:5">
      <c r="A47" s="48" t="s">
        <v>44</v>
      </c>
      <c r="B47" s="49">
        <v>5002</v>
      </c>
      <c r="C47" s="49">
        <v>1404</v>
      </c>
      <c r="D47" s="50">
        <f t="shared" si="0"/>
        <v>2574</v>
      </c>
      <c r="E47" s="49">
        <v>8980</v>
      </c>
    </row>
    <row r="48" spans="1:5">
      <c r="A48" s="48" t="s">
        <v>45</v>
      </c>
      <c r="B48" s="49">
        <v>2252</v>
      </c>
      <c r="C48" s="49">
        <v>1092</v>
      </c>
      <c r="D48" s="50">
        <f t="shared" si="0"/>
        <v>1398</v>
      </c>
      <c r="E48" s="49">
        <v>4742</v>
      </c>
    </row>
    <row r="49" spans="1:5">
      <c r="A49" s="48" t="s">
        <v>46</v>
      </c>
      <c r="B49" s="49">
        <v>1247</v>
      </c>
      <c r="C49" s="49">
        <v>508</v>
      </c>
      <c r="D49" s="50">
        <f t="shared" si="0"/>
        <v>1073</v>
      </c>
      <c r="E49" s="49">
        <v>2828</v>
      </c>
    </row>
    <row r="50" spans="1:5">
      <c r="A50" s="48" t="s">
        <v>47</v>
      </c>
      <c r="B50" s="49">
        <v>6683</v>
      </c>
      <c r="C50" s="49">
        <v>682</v>
      </c>
      <c r="D50" s="50">
        <f t="shared" si="0"/>
        <v>1627</v>
      </c>
      <c r="E50" s="49">
        <v>8992</v>
      </c>
    </row>
    <row r="51" spans="1:5">
      <c r="A51" s="48" t="s">
        <v>48</v>
      </c>
      <c r="B51" s="49">
        <v>11855</v>
      </c>
      <c r="C51" s="49">
        <v>1643</v>
      </c>
      <c r="D51" s="50">
        <f t="shared" si="0"/>
        <v>3914</v>
      </c>
      <c r="E51" s="49">
        <v>17412</v>
      </c>
    </row>
    <row r="52" spans="1:5">
      <c r="A52" s="48" t="s">
        <v>49</v>
      </c>
      <c r="B52" s="49">
        <v>10981</v>
      </c>
      <c r="C52" s="49">
        <v>47</v>
      </c>
      <c r="D52" s="50">
        <f t="shared" si="0"/>
        <v>1762</v>
      </c>
      <c r="E52" s="49">
        <v>12790</v>
      </c>
    </row>
    <row r="53" spans="1:5">
      <c r="A53" s="48" t="s">
        <v>50</v>
      </c>
      <c r="B53" s="49">
        <v>8179</v>
      </c>
      <c r="C53" s="49">
        <v>795</v>
      </c>
      <c r="D53" s="50">
        <f t="shared" si="0"/>
        <v>2023</v>
      </c>
      <c r="E53" s="49">
        <v>10997</v>
      </c>
    </row>
    <row r="54" spans="1:5">
      <c r="A54" s="48" t="s">
        <v>51</v>
      </c>
      <c r="B54" s="49">
        <v>1065</v>
      </c>
      <c r="C54" s="49">
        <v>1273</v>
      </c>
      <c r="D54" s="50">
        <f t="shared" si="0"/>
        <v>1610</v>
      </c>
      <c r="E54" s="49">
        <v>3948</v>
      </c>
    </row>
    <row r="55" spans="1:5">
      <c r="A55" s="48" t="s">
        <v>52</v>
      </c>
      <c r="B55" s="49">
        <v>14264</v>
      </c>
      <c r="C55" s="49">
        <v>78</v>
      </c>
      <c r="D55" s="50">
        <f t="shared" si="0"/>
        <v>2358</v>
      </c>
      <c r="E55" s="49">
        <v>16700</v>
      </c>
    </row>
    <row r="56" spans="1:5">
      <c r="A56" s="48" t="s">
        <v>53</v>
      </c>
      <c r="B56" s="49">
        <v>9631</v>
      </c>
      <c r="C56" s="49">
        <v>42</v>
      </c>
      <c r="D56" s="50">
        <f t="shared" si="0"/>
        <v>1689</v>
      </c>
      <c r="E56" s="49">
        <v>11362</v>
      </c>
    </row>
    <row r="57" spans="1:5">
      <c r="A57" s="48" t="s">
        <v>54</v>
      </c>
      <c r="B57" s="49">
        <v>6430</v>
      </c>
      <c r="C57" s="49">
        <v>19</v>
      </c>
      <c r="D57" s="50">
        <f t="shared" si="0"/>
        <v>1248</v>
      </c>
      <c r="E57" s="49">
        <v>7697</v>
      </c>
    </row>
    <row r="58" spans="1:5">
      <c r="A58" s="48" t="s">
        <v>55</v>
      </c>
      <c r="B58" s="49">
        <v>15634</v>
      </c>
      <c r="C58" s="49">
        <v>36</v>
      </c>
      <c r="D58" s="50">
        <f t="shared" si="0"/>
        <v>2407</v>
      </c>
      <c r="E58" s="49">
        <v>18077</v>
      </c>
    </row>
    <row r="59" spans="1:5">
      <c r="A59" s="48" t="s">
        <v>56</v>
      </c>
      <c r="B59" s="49">
        <v>6718</v>
      </c>
      <c r="C59" s="49">
        <v>14</v>
      </c>
      <c r="D59" s="50">
        <f t="shared" si="0"/>
        <v>1117</v>
      </c>
      <c r="E59" s="49">
        <v>7849</v>
      </c>
    </row>
    <row r="60" spans="1:5">
      <c r="A60" s="48" t="s">
        <v>57</v>
      </c>
      <c r="B60" s="49">
        <v>10793</v>
      </c>
      <c r="C60" s="49">
        <v>17</v>
      </c>
      <c r="D60" s="50">
        <f t="shared" si="0"/>
        <v>1569</v>
      </c>
      <c r="E60" s="49">
        <v>12379</v>
      </c>
    </row>
    <row r="61" spans="1:5">
      <c r="A61" s="48" t="s">
        <v>58</v>
      </c>
      <c r="B61" s="49">
        <v>12937</v>
      </c>
      <c r="C61" s="49">
        <v>60</v>
      </c>
      <c r="D61" s="50">
        <f t="shared" si="0"/>
        <v>2390</v>
      </c>
      <c r="E61" s="49">
        <v>15387</v>
      </c>
    </row>
    <row r="62" spans="1:5">
      <c r="A62" s="48" t="s">
        <v>59</v>
      </c>
      <c r="B62" s="49">
        <v>7538</v>
      </c>
      <c r="C62" s="49">
        <v>22</v>
      </c>
      <c r="D62" s="50">
        <f t="shared" si="0"/>
        <v>1422</v>
      </c>
      <c r="E62" s="49">
        <v>8982</v>
      </c>
    </row>
    <row r="63" spans="1:5">
      <c r="A63" s="48" t="s">
        <v>60</v>
      </c>
      <c r="B63" s="49">
        <v>9318</v>
      </c>
      <c r="C63" s="49">
        <v>1712</v>
      </c>
      <c r="D63" s="50">
        <f t="shared" si="0"/>
        <v>2962</v>
      </c>
      <c r="E63" s="49">
        <v>13992</v>
      </c>
    </row>
    <row r="64" spans="1:5">
      <c r="A64" s="48" t="s">
        <v>61</v>
      </c>
      <c r="B64" s="49"/>
      <c r="C64" s="49"/>
      <c r="D64" s="50">
        <f t="shared" si="0"/>
        <v>0</v>
      </c>
      <c r="E64" s="49"/>
    </row>
    <row r="65" spans="1:5">
      <c r="A65" s="51" t="s">
        <v>69</v>
      </c>
      <c r="B65" s="49">
        <v>5</v>
      </c>
      <c r="C65" s="49">
        <v>0</v>
      </c>
      <c r="D65" s="50">
        <f t="shared" si="0"/>
        <v>0</v>
      </c>
      <c r="E65" s="49">
        <v>5</v>
      </c>
    </row>
    <row r="66" spans="1:5">
      <c r="A66" s="48" t="s">
        <v>20</v>
      </c>
      <c r="B66" s="52">
        <f>SUM(B30:B65)</f>
        <v>238840</v>
      </c>
      <c r="C66" s="52">
        <f>SUM(C30:C65)</f>
        <v>27660</v>
      </c>
      <c r="D66" s="52">
        <f t="shared" si="0"/>
        <v>68170</v>
      </c>
      <c r="E66" s="52">
        <f>SUM(E30:E65)</f>
        <v>334670</v>
      </c>
    </row>
    <row r="67" spans="1:5">
      <c r="A67" s="6"/>
    </row>
    <row r="68" spans="1:5">
      <c r="B68" s="36"/>
      <c r="C68" s="36"/>
    </row>
    <row r="69" spans="1:5">
      <c r="A69" s="53">
        <v>42428</v>
      </c>
      <c r="B69" s="53">
        <v>42460</v>
      </c>
      <c r="C69" s="54" t="s">
        <v>62</v>
      </c>
      <c r="D69" s="55" t="s">
        <v>63</v>
      </c>
      <c r="E69" s="44"/>
    </row>
    <row r="70" spans="1:5">
      <c r="A70" s="56">
        <v>242383</v>
      </c>
      <c r="B70" s="56">
        <v>238840</v>
      </c>
      <c r="C70" s="57">
        <f>B70-A70</f>
        <v>-3543</v>
      </c>
      <c r="D70" s="58">
        <f>C70*100/A70</f>
        <v>-1.4617361778672597</v>
      </c>
    </row>
    <row r="71" spans="1:5">
      <c r="A71" s="56"/>
      <c r="B71" s="56"/>
      <c r="C71" s="56"/>
      <c r="D71" s="59"/>
    </row>
    <row r="72" spans="1:5">
      <c r="A72" s="53">
        <v>42094</v>
      </c>
      <c r="B72" s="53">
        <v>42460</v>
      </c>
      <c r="C72" s="54" t="s">
        <v>62</v>
      </c>
      <c r="D72" s="60" t="s">
        <v>64</v>
      </c>
    </row>
    <row r="73" spans="1:5">
      <c r="A73" s="56">
        <v>247129</v>
      </c>
      <c r="B73" s="56">
        <v>238840</v>
      </c>
      <c r="C73" s="57">
        <f>(B73-A73)</f>
        <v>-8289</v>
      </c>
      <c r="D73" s="58">
        <f>C73*100/A73</f>
        <v>-3.3541186991409346</v>
      </c>
    </row>
    <row r="74" spans="1:5">
      <c r="A74" s="28" t="s">
        <v>65</v>
      </c>
    </row>
    <row r="75" spans="1:5">
      <c r="A75" s="17" t="s">
        <v>73</v>
      </c>
    </row>
    <row r="76" spans="1:5">
      <c r="A76" s="61" t="s">
        <v>70</v>
      </c>
      <c r="B76" s="61"/>
      <c r="C76" s="61"/>
      <c r="D76" s="61"/>
      <c r="E76" s="61"/>
    </row>
    <row r="77" spans="1:5">
      <c r="A77" s="17" t="s">
        <v>71</v>
      </c>
    </row>
    <row r="78" spans="1:5">
      <c r="A78" s="23"/>
      <c r="B78" s="23"/>
      <c r="C78" s="24"/>
      <c r="D78" s="25"/>
    </row>
    <row r="79" spans="1:5">
      <c r="A79" s="23"/>
      <c r="B79" s="23"/>
      <c r="C79" s="23"/>
      <c r="D79" s="26"/>
    </row>
    <row r="80" spans="1:5">
      <c r="A80" s="20"/>
      <c r="B80" s="20"/>
      <c r="C80" s="21"/>
      <c r="D80" s="27"/>
    </row>
    <row r="81" spans="1:4">
      <c r="A81" s="23"/>
      <c r="B81" s="23"/>
      <c r="C81" s="24"/>
      <c r="D81" s="25"/>
    </row>
    <row r="82" spans="1:4">
      <c r="A82" s="28"/>
    </row>
    <row r="83" spans="1:4">
      <c r="A83" s="28"/>
    </row>
  </sheetData>
  <mergeCells count="1">
    <mergeCell ref="A76:E7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12" sqref="E12"/>
    </sheetView>
  </sheetViews>
  <sheetFormatPr baseColWidth="10" defaultRowHeight="12.75"/>
  <sheetData>
    <row r="1" spans="1:5">
      <c r="A1" s="47" t="s">
        <v>76</v>
      </c>
      <c r="D1" s="2"/>
    </row>
    <row r="3" spans="1:5">
      <c r="A3" s="3" t="s">
        <v>0</v>
      </c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 t="s">
        <v>1</v>
      </c>
      <c r="B5" s="9" t="s">
        <v>2</v>
      </c>
      <c r="C5" s="10" t="s">
        <v>3</v>
      </c>
      <c r="D5" s="9" t="s">
        <v>4</v>
      </c>
      <c r="E5" s="9" t="s">
        <v>5</v>
      </c>
    </row>
    <row r="6" spans="1:5">
      <c r="A6" s="6"/>
      <c r="B6" s="6"/>
      <c r="D6" s="6"/>
      <c r="E6" s="6"/>
    </row>
    <row r="7" spans="1:5">
      <c r="A7" s="6" t="s">
        <v>6</v>
      </c>
      <c r="B7" s="7">
        <f>2760+10357</f>
        <v>13117</v>
      </c>
      <c r="C7" s="7">
        <f>2283+10128</f>
        <v>12411</v>
      </c>
      <c r="D7" s="29">
        <f>SUM(B7:C7)</f>
        <v>25528</v>
      </c>
      <c r="E7" s="30">
        <f>D7*100/$D$12</f>
        <v>10.896037765646408</v>
      </c>
    </row>
    <row r="8" spans="1:5">
      <c r="A8" s="6" t="s">
        <v>7</v>
      </c>
      <c r="B8" s="7">
        <f>11029+10959</f>
        <v>21988</v>
      </c>
      <c r="C8" s="7">
        <f>13568+14342</f>
        <v>27910</v>
      </c>
      <c r="D8" s="29">
        <f>SUM(B8:C8)</f>
        <v>49898</v>
      </c>
      <c r="E8" s="30">
        <f>D8*100/$D$12</f>
        <v>21.29780995104295</v>
      </c>
    </row>
    <row r="9" spans="1:5">
      <c r="A9" s="6" t="s">
        <v>8</v>
      </c>
      <c r="B9" s="7">
        <f>12139+12345</f>
        <v>24484</v>
      </c>
      <c r="C9" s="7">
        <f>17052+17797</f>
        <v>34849</v>
      </c>
      <c r="D9" s="29">
        <f>SUM(B9:C9)</f>
        <v>59333</v>
      </c>
      <c r="E9" s="30">
        <f>D9*100/$D$12</f>
        <v>25.324921997379281</v>
      </c>
    </row>
    <row r="10" spans="1:5">
      <c r="A10" s="6" t="s">
        <v>9</v>
      </c>
      <c r="B10" s="7">
        <f>14130+13422+11603+6491</f>
        <v>45646</v>
      </c>
      <c r="C10" s="7">
        <f>18464+15737+12058+7623</f>
        <v>53882</v>
      </c>
      <c r="D10" s="29">
        <f>SUM(B10:C10)</f>
        <v>99528</v>
      </c>
      <c r="E10" s="30">
        <f>D10*100/$D$12</f>
        <v>42.48123028593136</v>
      </c>
    </row>
    <row r="11" spans="1:5">
      <c r="A11" s="6"/>
      <c r="B11" s="7"/>
      <c r="C11" s="7"/>
      <c r="D11" s="31" t="s">
        <v>10</v>
      </c>
      <c r="E11" s="32"/>
    </row>
    <row r="12" spans="1:5">
      <c r="A12" s="6" t="s">
        <v>11</v>
      </c>
      <c r="B12" s="29">
        <f>SUM(B7:B10)</f>
        <v>105235</v>
      </c>
      <c r="C12" s="29">
        <f>SUM(C7:C10)</f>
        <v>129052</v>
      </c>
      <c r="D12" s="29">
        <f>SUM(D7:D10)</f>
        <v>234287</v>
      </c>
      <c r="E12" s="30">
        <f>D12*100/$D$12</f>
        <v>100</v>
      </c>
    </row>
    <row r="13" spans="1:5">
      <c r="A13" s="11"/>
      <c r="B13" s="6" t="s">
        <v>10</v>
      </c>
      <c r="C13" s="7"/>
      <c r="D13" s="6"/>
      <c r="E13" s="6"/>
    </row>
    <row r="14" spans="1:5">
      <c r="A14" s="12" t="s">
        <v>12</v>
      </c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 t="s">
        <v>13</v>
      </c>
      <c r="B16" s="9" t="s">
        <v>24</v>
      </c>
      <c r="C16" s="10" t="s">
        <v>67</v>
      </c>
      <c r="D16" s="9" t="s">
        <v>14</v>
      </c>
      <c r="E16" s="8" t="s">
        <v>66</v>
      </c>
    </row>
    <row r="17" spans="1:5">
      <c r="A17" s="11"/>
      <c r="B17" s="6"/>
      <c r="C17" s="7"/>
      <c r="D17" s="6"/>
      <c r="E17" s="6"/>
    </row>
    <row r="18" spans="1:5">
      <c r="A18" s="6" t="s">
        <v>15</v>
      </c>
      <c r="B18" s="7">
        <v>14075</v>
      </c>
      <c r="C18" s="33">
        <f>(B18*100/$B$24)</f>
        <v>6.0075889827433873</v>
      </c>
      <c r="D18" s="7">
        <v>64400.000000000007</v>
      </c>
      <c r="E18" s="33">
        <f>(B18*100/D18)</f>
        <v>21.855590062111798</v>
      </c>
    </row>
    <row r="19" spans="1:5">
      <c r="A19" s="6" t="s">
        <v>16</v>
      </c>
      <c r="B19" s="7">
        <v>16774</v>
      </c>
      <c r="C19" s="33">
        <f>(B19*100/$B$24)</f>
        <v>7.1595948558818883</v>
      </c>
      <c r="D19" s="7">
        <v>70400</v>
      </c>
      <c r="E19" s="33">
        <f>(B19*100/D19)</f>
        <v>23.826704545454547</v>
      </c>
    </row>
    <row r="20" spans="1:5">
      <c r="A20" s="6" t="s">
        <v>17</v>
      </c>
      <c r="B20" s="7">
        <v>25597</v>
      </c>
      <c r="C20" s="33">
        <f>(B20*100/$B$24)</f>
        <v>10.925488823536943</v>
      </c>
      <c r="D20" s="7">
        <v>46200</v>
      </c>
      <c r="E20" s="33">
        <f>(B20*100/D20)</f>
        <v>55.404761904761905</v>
      </c>
    </row>
    <row r="21" spans="1:5">
      <c r="A21" s="6" t="s">
        <v>18</v>
      </c>
      <c r="B21" s="7">
        <v>149713</v>
      </c>
      <c r="C21" s="33">
        <f>(B21*100/$B$24)</f>
        <v>63.901539564721901</v>
      </c>
      <c r="D21" s="7">
        <v>616400</v>
      </c>
      <c r="E21" s="33">
        <f>(B21*100/D21)</f>
        <v>24.288286826735884</v>
      </c>
    </row>
    <row r="22" spans="1:5">
      <c r="A22" s="6" t="s">
        <v>19</v>
      </c>
      <c r="B22" s="7">
        <v>28128</v>
      </c>
      <c r="C22" s="33">
        <f>(B22*100/$B$24)</f>
        <v>12.005787773115879</v>
      </c>
      <c r="D22" s="7">
        <v>132700</v>
      </c>
      <c r="E22" s="33">
        <f>(B22*100/D22)</f>
        <v>21.196684250188394</v>
      </c>
    </row>
    <row r="23" spans="1:5">
      <c r="A23" s="11"/>
      <c r="B23" s="7"/>
      <c r="C23" s="29"/>
      <c r="D23" s="7"/>
      <c r="E23" s="15"/>
    </row>
    <row r="24" spans="1:5">
      <c r="A24" s="16" t="s">
        <v>20</v>
      </c>
      <c r="B24" s="29">
        <f>SUM(B18:B22)</f>
        <v>234287</v>
      </c>
      <c r="C24" s="33">
        <f>SUM(C18:C22)</f>
        <v>100</v>
      </c>
      <c r="D24" s="7">
        <v>930200</v>
      </c>
      <c r="E24" s="33">
        <f>(B24*100/D24)</f>
        <v>25.186734035691249</v>
      </c>
    </row>
    <row r="25" spans="1:5">
      <c r="A25" s="11"/>
      <c r="B25" s="6"/>
      <c r="C25" s="7"/>
      <c r="D25" s="6" t="s">
        <v>10</v>
      </c>
      <c r="E25" s="6"/>
    </row>
    <row r="26" spans="1:5">
      <c r="A26" s="3" t="s">
        <v>21</v>
      </c>
      <c r="B26" s="4"/>
      <c r="C26" s="5"/>
      <c r="D26" s="4"/>
      <c r="E26" s="4"/>
    </row>
    <row r="27" spans="1:5">
      <c r="A27" s="17"/>
      <c r="B27" s="17"/>
      <c r="C27" s="17"/>
      <c r="D27" s="17"/>
      <c r="E27" s="18" t="s">
        <v>22</v>
      </c>
    </row>
    <row r="28" spans="1:5">
      <c r="A28" s="8" t="s">
        <v>23</v>
      </c>
      <c r="B28" s="9" t="s">
        <v>24</v>
      </c>
      <c r="C28" s="9" t="s">
        <v>25</v>
      </c>
      <c r="D28" s="19" t="s">
        <v>26</v>
      </c>
      <c r="E28" s="18" t="s">
        <v>27</v>
      </c>
    </row>
    <row r="29" spans="1:5">
      <c r="A29" s="11"/>
      <c r="B29" s="6"/>
      <c r="C29" s="6"/>
      <c r="D29" s="17"/>
      <c r="E29" s="6"/>
    </row>
    <row r="30" spans="1:5">
      <c r="A30" s="48" t="s">
        <v>28</v>
      </c>
      <c r="B30" s="49">
        <v>10708</v>
      </c>
      <c r="C30" s="49">
        <v>48</v>
      </c>
      <c r="D30" s="50">
        <f>E30-(B30+C30)</f>
        <v>1575</v>
      </c>
      <c r="E30" s="49">
        <v>12331</v>
      </c>
    </row>
    <row r="31" spans="1:5">
      <c r="A31" s="48" t="s">
        <v>29</v>
      </c>
      <c r="B31" s="49">
        <v>2501</v>
      </c>
      <c r="C31" s="49">
        <v>1488</v>
      </c>
      <c r="D31" s="50">
        <f t="shared" ref="D31:D66" si="0">E31-(B31+C31)</f>
        <v>1807</v>
      </c>
      <c r="E31" s="49">
        <v>5796</v>
      </c>
    </row>
    <row r="32" spans="1:5">
      <c r="A32" s="48" t="s">
        <v>30</v>
      </c>
      <c r="B32" s="49">
        <v>9145</v>
      </c>
      <c r="C32" s="49">
        <v>140</v>
      </c>
      <c r="D32" s="50">
        <f t="shared" si="0"/>
        <v>1470</v>
      </c>
      <c r="E32" s="49">
        <v>10755</v>
      </c>
    </row>
    <row r="33" spans="1:5">
      <c r="A33" s="48" t="s">
        <v>31</v>
      </c>
      <c r="B33" s="49">
        <v>2402</v>
      </c>
      <c r="C33" s="49">
        <v>858</v>
      </c>
      <c r="D33" s="50">
        <f t="shared" si="0"/>
        <v>1135</v>
      </c>
      <c r="E33" s="49">
        <v>4395</v>
      </c>
    </row>
    <row r="34" spans="1:5">
      <c r="A34" s="48" t="s">
        <v>32</v>
      </c>
      <c r="B34" s="49">
        <v>12317</v>
      </c>
      <c r="C34" s="49">
        <v>459</v>
      </c>
      <c r="D34" s="50">
        <f t="shared" si="0"/>
        <v>2338</v>
      </c>
      <c r="E34" s="49">
        <v>15114</v>
      </c>
    </row>
    <row r="35" spans="1:5">
      <c r="A35" s="48" t="s">
        <v>33</v>
      </c>
      <c r="B35" s="49">
        <v>2310</v>
      </c>
      <c r="C35" s="49">
        <v>843</v>
      </c>
      <c r="D35" s="50">
        <f t="shared" si="0"/>
        <v>1647</v>
      </c>
      <c r="E35" s="49">
        <v>4800</v>
      </c>
    </row>
    <row r="36" spans="1:5">
      <c r="A36" s="48" t="s">
        <v>34</v>
      </c>
      <c r="B36" s="49">
        <v>4597</v>
      </c>
      <c r="C36" s="49">
        <v>1706</v>
      </c>
      <c r="D36" s="50">
        <f t="shared" si="0"/>
        <v>2079</v>
      </c>
      <c r="E36" s="49">
        <v>8382</v>
      </c>
    </row>
    <row r="37" spans="1:5">
      <c r="A37" s="48" t="s">
        <v>35</v>
      </c>
      <c r="B37" s="49">
        <v>2114</v>
      </c>
      <c r="C37" s="49">
        <v>1028</v>
      </c>
      <c r="D37" s="50">
        <f t="shared" si="0"/>
        <v>1316</v>
      </c>
      <c r="E37" s="49">
        <v>4458</v>
      </c>
    </row>
    <row r="38" spans="1:5">
      <c r="A38" s="48" t="s">
        <v>68</v>
      </c>
      <c r="B38" s="49">
        <v>17539</v>
      </c>
      <c r="C38" s="49">
        <v>119</v>
      </c>
      <c r="D38" s="50">
        <f t="shared" si="0"/>
        <v>3163</v>
      </c>
      <c r="E38" s="49">
        <v>20821</v>
      </c>
    </row>
    <row r="39" spans="1:5">
      <c r="A39" s="48" t="s">
        <v>36</v>
      </c>
      <c r="B39" s="49">
        <v>6310</v>
      </c>
      <c r="C39" s="49">
        <v>2106</v>
      </c>
      <c r="D39" s="50">
        <f t="shared" si="0"/>
        <v>2776</v>
      </c>
      <c r="E39" s="49">
        <v>11192</v>
      </c>
    </row>
    <row r="40" spans="1:5">
      <c r="A40" s="48" t="s">
        <v>37</v>
      </c>
      <c r="B40" s="49">
        <v>3399</v>
      </c>
      <c r="C40" s="49">
        <v>2064</v>
      </c>
      <c r="D40" s="50">
        <f t="shared" si="0"/>
        <v>3524</v>
      </c>
      <c r="E40" s="49">
        <v>8987</v>
      </c>
    </row>
    <row r="41" spans="1:5">
      <c r="A41" s="48" t="s">
        <v>38</v>
      </c>
      <c r="B41" s="49">
        <v>4617</v>
      </c>
      <c r="C41" s="49">
        <v>1055</v>
      </c>
      <c r="D41" s="50">
        <f t="shared" si="0"/>
        <v>1611</v>
      </c>
      <c r="E41" s="49">
        <v>7283</v>
      </c>
    </row>
    <row r="42" spans="1:5">
      <c r="A42" s="48" t="s">
        <v>39</v>
      </c>
      <c r="B42" s="49">
        <v>2385</v>
      </c>
      <c r="C42" s="49">
        <v>1895</v>
      </c>
      <c r="D42" s="50">
        <f t="shared" si="0"/>
        <v>2220</v>
      </c>
      <c r="E42" s="49">
        <v>6500</v>
      </c>
    </row>
    <row r="43" spans="1:5">
      <c r="A43" s="48" t="s">
        <v>40</v>
      </c>
      <c r="B43" s="49">
        <v>5581</v>
      </c>
      <c r="C43" s="49">
        <v>323</v>
      </c>
      <c r="D43" s="50">
        <f t="shared" si="0"/>
        <v>1525</v>
      </c>
      <c r="E43" s="49">
        <v>7429</v>
      </c>
    </row>
    <row r="44" spans="1:5">
      <c r="A44" s="48" t="s">
        <v>41</v>
      </c>
      <c r="B44" s="49">
        <v>2267</v>
      </c>
      <c r="C44" s="49">
        <v>489</v>
      </c>
      <c r="D44" s="50">
        <f t="shared" si="0"/>
        <v>838</v>
      </c>
      <c r="E44" s="49">
        <v>3594</v>
      </c>
    </row>
    <row r="45" spans="1:5">
      <c r="A45" s="48" t="s">
        <v>42</v>
      </c>
      <c r="B45" s="49">
        <v>4579</v>
      </c>
      <c r="C45" s="49">
        <v>1418</v>
      </c>
      <c r="D45" s="50">
        <f t="shared" si="0"/>
        <v>2490</v>
      </c>
      <c r="E45" s="49">
        <v>8487</v>
      </c>
    </row>
    <row r="46" spans="1:5">
      <c r="A46" s="48" t="s">
        <v>43</v>
      </c>
      <c r="B46" s="49">
        <v>3310</v>
      </c>
      <c r="C46" s="49">
        <v>2012</v>
      </c>
      <c r="D46" s="50">
        <f t="shared" si="0"/>
        <v>2525</v>
      </c>
      <c r="E46" s="49">
        <v>7847</v>
      </c>
    </row>
    <row r="47" spans="1:5">
      <c r="A47" s="48" t="s">
        <v>44</v>
      </c>
      <c r="B47" s="49">
        <v>4886</v>
      </c>
      <c r="C47" s="49">
        <v>1346</v>
      </c>
      <c r="D47" s="50">
        <f t="shared" si="0"/>
        <v>2426</v>
      </c>
      <c r="E47" s="49">
        <v>8658</v>
      </c>
    </row>
    <row r="48" spans="1:5">
      <c r="A48" s="48" t="s">
        <v>45</v>
      </c>
      <c r="B48" s="49">
        <v>2072</v>
      </c>
      <c r="C48" s="49">
        <v>1019</v>
      </c>
      <c r="D48" s="50">
        <f t="shared" si="0"/>
        <v>1330</v>
      </c>
      <c r="E48" s="49">
        <v>4421</v>
      </c>
    </row>
    <row r="49" spans="1:5">
      <c r="A49" s="48" t="s">
        <v>46</v>
      </c>
      <c r="B49" s="49">
        <v>1186</v>
      </c>
      <c r="C49" s="49">
        <v>518</v>
      </c>
      <c r="D49" s="50">
        <f t="shared" si="0"/>
        <v>1014</v>
      </c>
      <c r="E49" s="49">
        <v>2718</v>
      </c>
    </row>
    <row r="50" spans="1:5">
      <c r="A50" s="48" t="s">
        <v>47</v>
      </c>
      <c r="B50" s="49">
        <v>6536</v>
      </c>
      <c r="C50" s="49">
        <v>677</v>
      </c>
      <c r="D50" s="50">
        <f t="shared" si="0"/>
        <v>1523</v>
      </c>
      <c r="E50" s="49">
        <v>8736</v>
      </c>
    </row>
    <row r="51" spans="1:5">
      <c r="A51" s="48" t="s">
        <v>48</v>
      </c>
      <c r="B51" s="49">
        <v>11466</v>
      </c>
      <c r="C51" s="49">
        <v>1587</v>
      </c>
      <c r="D51" s="50">
        <f t="shared" si="0"/>
        <v>4046</v>
      </c>
      <c r="E51" s="49">
        <v>17099</v>
      </c>
    </row>
    <row r="52" spans="1:5">
      <c r="A52" s="48" t="s">
        <v>49</v>
      </c>
      <c r="B52" s="49">
        <v>10816</v>
      </c>
      <c r="C52" s="49">
        <v>49</v>
      </c>
      <c r="D52" s="50">
        <f t="shared" si="0"/>
        <v>1674</v>
      </c>
      <c r="E52" s="49">
        <v>12539</v>
      </c>
    </row>
    <row r="53" spans="1:5">
      <c r="A53" s="48" t="s">
        <v>50</v>
      </c>
      <c r="B53" s="49">
        <v>8111</v>
      </c>
      <c r="C53" s="49">
        <v>745</v>
      </c>
      <c r="D53" s="50">
        <f t="shared" si="0"/>
        <v>1935</v>
      </c>
      <c r="E53" s="49">
        <v>10791</v>
      </c>
    </row>
    <row r="54" spans="1:5">
      <c r="A54" s="48" t="s">
        <v>51</v>
      </c>
      <c r="B54" s="49">
        <v>1056</v>
      </c>
      <c r="C54" s="49">
        <v>1203</v>
      </c>
      <c r="D54" s="50">
        <f t="shared" si="0"/>
        <v>1496</v>
      </c>
      <c r="E54" s="49">
        <v>3755</v>
      </c>
    </row>
    <row r="55" spans="1:5">
      <c r="A55" s="48" t="s">
        <v>52</v>
      </c>
      <c r="B55" s="49">
        <v>14098</v>
      </c>
      <c r="C55" s="49">
        <v>80</v>
      </c>
      <c r="D55" s="50">
        <f t="shared" si="0"/>
        <v>2236</v>
      </c>
      <c r="E55" s="49">
        <v>16414</v>
      </c>
    </row>
    <row r="56" spans="1:5">
      <c r="A56" s="48" t="s">
        <v>53</v>
      </c>
      <c r="B56" s="49">
        <v>9564</v>
      </c>
      <c r="C56" s="49">
        <v>41</v>
      </c>
      <c r="D56" s="50">
        <f t="shared" si="0"/>
        <v>1613</v>
      </c>
      <c r="E56" s="49">
        <v>11218</v>
      </c>
    </row>
    <row r="57" spans="1:5">
      <c r="A57" s="48" t="s">
        <v>54</v>
      </c>
      <c r="B57" s="49">
        <v>6343</v>
      </c>
      <c r="C57" s="49">
        <v>18</v>
      </c>
      <c r="D57" s="50">
        <f t="shared" si="0"/>
        <v>1234</v>
      </c>
      <c r="E57" s="49">
        <v>7595</v>
      </c>
    </row>
    <row r="58" spans="1:5">
      <c r="A58" s="48" t="s">
        <v>55</v>
      </c>
      <c r="B58" s="49">
        <v>15581</v>
      </c>
      <c r="C58" s="49">
        <v>36</v>
      </c>
      <c r="D58" s="50">
        <f t="shared" si="0"/>
        <v>2356</v>
      </c>
      <c r="E58" s="49">
        <v>17973</v>
      </c>
    </row>
    <row r="59" spans="1:5">
      <c r="A59" s="48" t="s">
        <v>56</v>
      </c>
      <c r="B59" s="49">
        <v>6580</v>
      </c>
      <c r="C59" s="49">
        <v>14</v>
      </c>
      <c r="D59" s="50">
        <f t="shared" si="0"/>
        <v>1104</v>
      </c>
      <c r="E59" s="49">
        <v>7698</v>
      </c>
    </row>
    <row r="60" spans="1:5">
      <c r="A60" s="48" t="s">
        <v>57</v>
      </c>
      <c r="B60" s="49">
        <v>10706</v>
      </c>
      <c r="C60" s="49">
        <v>15</v>
      </c>
      <c r="D60" s="50">
        <f t="shared" si="0"/>
        <v>1482</v>
      </c>
      <c r="E60" s="49">
        <v>12203</v>
      </c>
    </row>
    <row r="61" spans="1:5">
      <c r="A61" s="48" t="s">
        <v>58</v>
      </c>
      <c r="B61" s="49">
        <v>12749</v>
      </c>
      <c r="C61" s="49">
        <v>61</v>
      </c>
      <c r="D61" s="50">
        <f t="shared" si="0"/>
        <v>2244</v>
      </c>
      <c r="E61" s="49">
        <v>15054</v>
      </c>
    </row>
    <row r="62" spans="1:5">
      <c r="A62" s="48" t="s">
        <v>59</v>
      </c>
      <c r="B62" s="49">
        <v>7434</v>
      </c>
      <c r="C62" s="49">
        <v>22</v>
      </c>
      <c r="D62" s="50">
        <f t="shared" si="0"/>
        <v>1363</v>
      </c>
      <c r="E62" s="49">
        <v>8819</v>
      </c>
    </row>
    <row r="63" spans="1:5">
      <c r="A63" s="48" t="s">
        <v>60</v>
      </c>
      <c r="B63" s="49">
        <v>9017</v>
      </c>
      <c r="C63" s="49">
        <v>1663</v>
      </c>
      <c r="D63" s="50">
        <f t="shared" si="0"/>
        <v>2939</v>
      </c>
      <c r="E63" s="49">
        <v>13619</v>
      </c>
    </row>
    <row r="64" spans="1:5">
      <c r="A64" s="48" t="s">
        <v>61</v>
      </c>
      <c r="B64" s="49">
        <v>0</v>
      </c>
      <c r="C64" s="49">
        <v>0</v>
      </c>
      <c r="D64" s="50">
        <v>0</v>
      </c>
      <c r="E64" s="49">
        <v>0</v>
      </c>
    </row>
    <row r="65" spans="1:5">
      <c r="A65" s="51" t="s">
        <v>69</v>
      </c>
      <c r="B65" s="49">
        <v>5</v>
      </c>
      <c r="C65" s="49">
        <v>0</v>
      </c>
      <c r="D65" s="50">
        <f t="shared" si="0"/>
        <v>0</v>
      </c>
      <c r="E65" s="49">
        <v>5</v>
      </c>
    </row>
    <row r="66" spans="1:5">
      <c r="A66" s="48" t="s">
        <v>20</v>
      </c>
      <c r="B66" s="52">
        <f>SUM(B30:B65)</f>
        <v>234287</v>
      </c>
      <c r="C66" s="52">
        <f>SUM(C30:C65)</f>
        <v>27145</v>
      </c>
      <c r="D66" s="52">
        <f t="shared" si="0"/>
        <v>66054</v>
      </c>
      <c r="E66" s="52">
        <f>SUM(E30:E65)</f>
        <v>327486</v>
      </c>
    </row>
    <row r="67" spans="1:5">
      <c r="A67" s="6"/>
    </row>
    <row r="68" spans="1:5">
      <c r="B68" s="36"/>
      <c r="C68" s="36"/>
    </row>
    <row r="69" spans="1:5">
      <c r="A69" s="53">
        <v>42460</v>
      </c>
      <c r="B69" s="53">
        <v>42463</v>
      </c>
      <c r="C69" s="54" t="s">
        <v>62</v>
      </c>
      <c r="D69" s="55" t="s">
        <v>63</v>
      </c>
      <c r="E69" s="44"/>
    </row>
    <row r="70" spans="1:5">
      <c r="A70" s="56">
        <v>238840</v>
      </c>
      <c r="B70" s="56">
        <v>234287</v>
      </c>
      <c r="C70" s="57">
        <f>B70-A70</f>
        <v>-4553</v>
      </c>
      <c r="D70" s="58">
        <f>C70*100/A70</f>
        <v>-1.9062971026628706</v>
      </c>
    </row>
    <row r="71" spans="1:5">
      <c r="A71" s="56"/>
      <c r="B71" s="56"/>
      <c r="C71" s="56"/>
      <c r="D71" s="59"/>
    </row>
    <row r="72" spans="1:5">
      <c r="A72" s="53">
        <v>42124</v>
      </c>
      <c r="B72" s="53">
        <v>42490</v>
      </c>
      <c r="C72" s="54" t="s">
        <v>62</v>
      </c>
      <c r="D72" s="60" t="s">
        <v>64</v>
      </c>
    </row>
    <row r="73" spans="1:5">
      <c r="A73" s="56">
        <v>241799</v>
      </c>
      <c r="B73" s="56">
        <v>234287</v>
      </c>
      <c r="C73" s="57">
        <f>(B73-A73)</f>
        <v>-7512</v>
      </c>
      <c r="D73" s="58">
        <f>C73*100/A73</f>
        <v>-3.1067126001348226</v>
      </c>
    </row>
    <row r="74" spans="1:5">
      <c r="A74" s="28" t="s">
        <v>65</v>
      </c>
    </row>
    <row r="75" spans="1:5">
      <c r="A75" s="17" t="s">
        <v>77</v>
      </c>
    </row>
    <row r="76" spans="1:5">
      <c r="A76" s="61" t="s">
        <v>70</v>
      </c>
      <c r="B76" s="61"/>
      <c r="C76" s="61"/>
      <c r="D76" s="61"/>
      <c r="E76" s="61"/>
    </row>
    <row r="77" spans="1:5">
      <c r="A77" s="17" t="s">
        <v>71</v>
      </c>
    </row>
  </sheetData>
  <mergeCells count="1">
    <mergeCell ref="A76:E7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sqref="A1:E77"/>
    </sheetView>
  </sheetViews>
  <sheetFormatPr baseColWidth="10" defaultRowHeight="12.75"/>
  <sheetData>
    <row r="1" spans="1:5">
      <c r="A1" s="1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6"/>
      <c r="B30" s="7"/>
      <c r="C30" s="7"/>
      <c r="D30" s="29"/>
      <c r="E30" s="7"/>
    </row>
    <row r="31" spans="1:5">
      <c r="A31" s="6"/>
      <c r="B31" s="7"/>
      <c r="C31" s="7"/>
      <c r="D31" s="29"/>
      <c r="E31" s="7"/>
    </row>
    <row r="32" spans="1:5">
      <c r="A32" s="6"/>
      <c r="B32" s="7"/>
      <c r="C32" s="7"/>
      <c r="D32" s="29"/>
      <c r="E32" s="7"/>
    </row>
    <row r="33" spans="1:5">
      <c r="A33" s="6"/>
      <c r="B33" s="7"/>
      <c r="C33" s="7"/>
      <c r="D33" s="29"/>
      <c r="E33" s="7"/>
    </row>
    <row r="34" spans="1:5">
      <c r="A34" s="6"/>
      <c r="B34" s="7"/>
      <c r="C34" s="7"/>
      <c r="D34" s="29"/>
      <c r="E34" s="7"/>
    </row>
    <row r="35" spans="1:5">
      <c r="A35" s="6"/>
      <c r="B35" s="7"/>
      <c r="C35" s="7"/>
      <c r="D35" s="29"/>
      <c r="E35" s="7"/>
    </row>
    <row r="36" spans="1:5">
      <c r="A36" s="6"/>
      <c r="B36" s="7"/>
      <c r="C36" s="7"/>
      <c r="D36" s="29"/>
      <c r="E36" s="7"/>
    </row>
    <row r="37" spans="1:5">
      <c r="A37" s="6"/>
      <c r="B37" s="7"/>
      <c r="C37" s="7"/>
      <c r="D37" s="29"/>
      <c r="E37" s="7"/>
    </row>
    <row r="38" spans="1:5">
      <c r="A38" s="6"/>
      <c r="B38" s="7"/>
      <c r="C38" s="7"/>
      <c r="D38" s="29"/>
      <c r="E38" s="7"/>
    </row>
    <row r="39" spans="1:5">
      <c r="A39" s="6"/>
      <c r="B39" s="7"/>
      <c r="C39" s="7"/>
      <c r="D39" s="29"/>
      <c r="E39" s="7"/>
    </row>
    <row r="40" spans="1:5">
      <c r="A40" s="6"/>
      <c r="B40" s="7"/>
      <c r="C40" s="7"/>
      <c r="D40" s="29"/>
      <c r="E40" s="7"/>
    </row>
    <row r="41" spans="1:5">
      <c r="A41" s="6"/>
      <c r="B41" s="7"/>
      <c r="C41" s="7"/>
      <c r="D41" s="29"/>
      <c r="E41" s="7"/>
    </row>
    <row r="42" spans="1:5">
      <c r="A42" s="6"/>
      <c r="B42" s="7"/>
      <c r="C42" s="7"/>
      <c r="D42" s="29"/>
      <c r="E42" s="7"/>
    </row>
    <row r="43" spans="1:5">
      <c r="A43" s="6"/>
      <c r="B43" s="7"/>
      <c r="C43" s="7"/>
      <c r="D43" s="29"/>
      <c r="E43" s="7"/>
    </row>
    <row r="44" spans="1:5">
      <c r="A44" s="6"/>
      <c r="B44" s="7"/>
      <c r="C44" s="7"/>
      <c r="D44" s="29"/>
      <c r="E44" s="7"/>
    </row>
    <row r="45" spans="1:5">
      <c r="A45" s="6"/>
      <c r="B45" s="7"/>
      <c r="C45" s="7"/>
      <c r="D45" s="29"/>
      <c r="E45" s="7"/>
    </row>
    <row r="46" spans="1:5">
      <c r="A46" s="6"/>
      <c r="B46" s="7"/>
      <c r="C46" s="7"/>
      <c r="D46" s="29"/>
      <c r="E46" s="7"/>
    </row>
    <row r="47" spans="1:5">
      <c r="A47" s="6"/>
      <c r="B47" s="7"/>
      <c r="C47" s="7"/>
      <c r="D47" s="29"/>
      <c r="E47" s="7"/>
    </row>
    <row r="48" spans="1:5">
      <c r="A48" s="6"/>
      <c r="B48" s="7"/>
      <c r="C48" s="7"/>
      <c r="D48" s="29"/>
      <c r="E48" s="7"/>
    </row>
    <row r="49" spans="1:5">
      <c r="A49" s="6"/>
      <c r="B49" s="7"/>
      <c r="C49" s="7"/>
      <c r="D49" s="29"/>
      <c r="E49" s="7"/>
    </row>
    <row r="50" spans="1:5">
      <c r="A50" s="6"/>
      <c r="B50" s="7"/>
      <c r="C50" s="7"/>
      <c r="D50" s="29"/>
      <c r="E50" s="7"/>
    </row>
    <row r="51" spans="1:5">
      <c r="A51" s="6"/>
      <c r="B51" s="7"/>
      <c r="C51" s="7"/>
      <c r="D51" s="29"/>
      <c r="E51" s="7"/>
    </row>
    <row r="52" spans="1:5">
      <c r="A52" s="6"/>
      <c r="B52" s="7"/>
      <c r="C52" s="7"/>
      <c r="D52" s="29"/>
      <c r="E52" s="7"/>
    </row>
    <row r="53" spans="1:5">
      <c r="A53" s="6"/>
      <c r="B53" s="7"/>
      <c r="C53" s="7"/>
      <c r="D53" s="29"/>
      <c r="E53" s="7"/>
    </row>
    <row r="54" spans="1:5">
      <c r="A54" s="6"/>
      <c r="B54" s="7"/>
      <c r="C54" s="7"/>
      <c r="D54" s="29"/>
      <c r="E54" s="7"/>
    </row>
    <row r="55" spans="1:5">
      <c r="A55" s="6"/>
      <c r="B55" s="7"/>
      <c r="C55" s="7"/>
      <c r="D55" s="29"/>
      <c r="E55" s="7"/>
    </row>
    <row r="56" spans="1:5">
      <c r="A56" s="6"/>
      <c r="B56" s="7"/>
      <c r="C56" s="7"/>
      <c r="D56" s="29"/>
      <c r="E56" s="7"/>
    </row>
    <row r="57" spans="1:5">
      <c r="A57" s="6"/>
      <c r="B57" s="7"/>
      <c r="C57" s="7"/>
      <c r="D57" s="29"/>
      <c r="E57" s="7"/>
    </row>
    <row r="58" spans="1:5">
      <c r="A58" s="6"/>
      <c r="B58" s="7"/>
      <c r="C58" s="7"/>
      <c r="D58" s="29"/>
      <c r="E58" s="7"/>
    </row>
    <row r="59" spans="1:5">
      <c r="A59" s="6"/>
      <c r="B59" s="7"/>
      <c r="C59" s="7"/>
      <c r="D59" s="29"/>
      <c r="E59" s="7"/>
    </row>
    <row r="60" spans="1:5">
      <c r="A60" s="6"/>
      <c r="B60" s="7"/>
      <c r="C60" s="7"/>
      <c r="D60" s="29"/>
      <c r="E60" s="7"/>
    </row>
    <row r="61" spans="1:5">
      <c r="A61" s="6"/>
      <c r="B61" s="7"/>
      <c r="C61" s="7"/>
      <c r="D61" s="29"/>
      <c r="E61" s="7"/>
    </row>
    <row r="62" spans="1:5">
      <c r="A62" s="6"/>
      <c r="B62" s="7"/>
      <c r="C62" s="7"/>
      <c r="D62" s="29"/>
      <c r="E62" s="7"/>
    </row>
    <row r="63" spans="1:5">
      <c r="A63" s="6"/>
      <c r="B63" s="7"/>
      <c r="C63" s="7"/>
      <c r="D63" s="29"/>
      <c r="E63" s="7"/>
    </row>
    <row r="64" spans="1:5">
      <c r="A64" s="6"/>
      <c r="B64" s="7"/>
      <c r="C64" s="7"/>
      <c r="D64" s="29"/>
      <c r="E64" s="7"/>
    </row>
    <row r="65" spans="1:5" ht="13.5">
      <c r="A65" s="40"/>
      <c r="B65" s="7"/>
      <c r="C65" s="7"/>
      <c r="D65" s="29"/>
      <c r="E65" s="7"/>
    </row>
    <row r="66" spans="1:5">
      <c r="A66" s="6"/>
      <c r="B66" s="7"/>
      <c r="C66" s="7"/>
      <c r="D66" s="29"/>
      <c r="E66" s="43"/>
    </row>
    <row r="67" spans="1:5">
      <c r="A67" s="6"/>
    </row>
    <row r="68" spans="1:5">
      <c r="B68" s="36"/>
      <c r="C68" s="36"/>
    </row>
    <row r="69" spans="1:5">
      <c r="A69" s="42"/>
      <c r="B69" s="42"/>
      <c r="C69" s="21"/>
      <c r="D69" s="22"/>
      <c r="E69" s="44"/>
    </row>
    <row r="70" spans="1:5">
      <c r="A70" s="23"/>
      <c r="B70" s="23"/>
      <c r="C70" s="34"/>
      <c r="D70" s="35"/>
    </row>
    <row r="71" spans="1:5">
      <c r="A71" s="23"/>
      <c r="B71" s="23"/>
      <c r="C71" s="23"/>
      <c r="D71" s="26"/>
    </row>
    <row r="72" spans="1:5">
      <c r="A72" s="42"/>
      <c r="B72" s="42"/>
      <c r="C72" s="21"/>
      <c r="D72" s="27"/>
    </row>
    <row r="73" spans="1:5">
      <c r="A73" s="23"/>
      <c r="B73" s="23"/>
      <c r="C73" s="34"/>
      <c r="D73" s="35"/>
    </row>
    <row r="74" spans="1:5">
      <c r="A74" s="28"/>
    </row>
    <row r="75" spans="1:5">
      <c r="A75" s="17"/>
    </row>
    <row r="76" spans="1:5">
      <c r="A76" s="61"/>
      <c r="B76" s="61"/>
      <c r="C76" s="61"/>
      <c r="D76" s="61"/>
      <c r="E76" s="61"/>
    </row>
    <row r="77" spans="1:5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7"/>
  <sheetViews>
    <sheetView workbookViewId="0">
      <selection sqref="A1:E77"/>
    </sheetView>
  </sheetViews>
  <sheetFormatPr baseColWidth="10" defaultRowHeight="12.75"/>
  <sheetData>
    <row r="1" spans="1:5">
      <c r="A1" s="1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6">
      <c r="A17" s="11"/>
      <c r="B17" s="6"/>
      <c r="C17" s="7"/>
      <c r="D17" s="6"/>
      <c r="E17" s="6"/>
    </row>
    <row r="18" spans="1:6">
      <c r="A18" s="6"/>
      <c r="B18" s="7"/>
      <c r="C18" s="33"/>
      <c r="D18" s="7"/>
      <c r="E18" s="33"/>
      <c r="F18" s="38"/>
    </row>
    <row r="19" spans="1:6">
      <c r="A19" s="6"/>
      <c r="B19" s="7"/>
      <c r="C19" s="33"/>
      <c r="D19" s="7"/>
      <c r="E19" s="33"/>
      <c r="F19" s="38"/>
    </row>
    <row r="20" spans="1:6">
      <c r="A20" s="6"/>
      <c r="B20" s="7"/>
      <c r="C20" s="33"/>
      <c r="D20" s="7"/>
      <c r="E20" s="33"/>
      <c r="F20" s="38"/>
    </row>
    <row r="21" spans="1:6">
      <c r="A21" s="6"/>
      <c r="B21" s="7"/>
      <c r="C21" s="33"/>
      <c r="D21" s="7"/>
      <c r="E21" s="33"/>
      <c r="F21" s="38"/>
    </row>
    <row r="22" spans="1:6">
      <c r="A22" s="6"/>
      <c r="B22" s="7"/>
      <c r="C22" s="33"/>
      <c r="D22" s="7"/>
      <c r="E22" s="33"/>
      <c r="F22" s="38"/>
    </row>
    <row r="23" spans="1:6">
      <c r="A23" s="11"/>
      <c r="B23" s="7"/>
      <c r="C23" s="29"/>
      <c r="D23" s="7"/>
      <c r="E23" s="15"/>
    </row>
    <row r="24" spans="1:6">
      <c r="A24" s="16"/>
      <c r="B24" s="29"/>
      <c r="C24" s="33"/>
      <c r="D24" s="7"/>
      <c r="E24" s="33"/>
      <c r="F24" s="39"/>
    </row>
    <row r="25" spans="1:6">
      <c r="A25" s="11"/>
      <c r="B25" s="6"/>
      <c r="C25" s="7"/>
      <c r="D25" s="6"/>
      <c r="E25" s="6"/>
    </row>
    <row r="26" spans="1:6">
      <c r="A26" s="3"/>
      <c r="B26" s="4"/>
      <c r="C26" s="5"/>
      <c r="D26" s="4"/>
      <c r="E26" s="4"/>
    </row>
    <row r="27" spans="1:6">
      <c r="A27" s="17"/>
      <c r="B27" s="17"/>
      <c r="C27" s="17"/>
      <c r="D27" s="17"/>
      <c r="E27" s="18"/>
    </row>
    <row r="28" spans="1:6">
      <c r="A28" s="8"/>
      <c r="B28" s="9"/>
      <c r="C28" s="9"/>
      <c r="D28" s="19"/>
      <c r="E28" s="18"/>
    </row>
    <row r="29" spans="1:6">
      <c r="A29" s="11"/>
      <c r="B29" s="6"/>
      <c r="C29" s="6"/>
      <c r="D29" s="17"/>
      <c r="E29" s="6"/>
    </row>
    <row r="30" spans="1:6">
      <c r="A30" s="6"/>
      <c r="B30" s="7"/>
      <c r="C30" s="7"/>
      <c r="D30" s="29"/>
      <c r="E30" s="7"/>
    </row>
    <row r="31" spans="1:6">
      <c r="A31" s="6"/>
      <c r="B31" s="7"/>
      <c r="C31" s="7"/>
      <c r="D31" s="29"/>
      <c r="E31" s="7"/>
    </row>
    <row r="32" spans="1:6">
      <c r="A32" s="6"/>
      <c r="B32" s="7"/>
      <c r="C32" s="7"/>
      <c r="D32" s="29"/>
      <c r="E32" s="7"/>
    </row>
    <row r="33" spans="1:5">
      <c r="A33" s="6"/>
      <c r="B33" s="7"/>
      <c r="C33" s="7"/>
      <c r="D33" s="29"/>
      <c r="E33" s="7"/>
    </row>
    <row r="34" spans="1:5">
      <c r="A34" s="6"/>
      <c r="B34" s="7"/>
      <c r="C34" s="7"/>
      <c r="D34" s="29"/>
      <c r="E34" s="7"/>
    </row>
    <row r="35" spans="1:5">
      <c r="A35" s="6"/>
      <c r="B35" s="7"/>
      <c r="C35" s="7"/>
      <c r="D35" s="29"/>
      <c r="E35" s="7"/>
    </row>
    <row r="36" spans="1:5">
      <c r="A36" s="6"/>
      <c r="B36" s="7"/>
      <c r="C36" s="7"/>
      <c r="D36" s="29"/>
      <c r="E36" s="7"/>
    </row>
    <row r="37" spans="1:5">
      <c r="A37" s="6"/>
      <c r="B37" s="7"/>
      <c r="C37" s="7"/>
      <c r="D37" s="29"/>
      <c r="E37" s="7"/>
    </row>
    <row r="38" spans="1:5">
      <c r="A38" s="6"/>
      <c r="B38" s="7"/>
      <c r="C38" s="7"/>
      <c r="D38" s="29"/>
      <c r="E38" s="7"/>
    </row>
    <row r="39" spans="1:5">
      <c r="A39" s="6"/>
      <c r="B39" s="7"/>
      <c r="C39" s="7"/>
      <c r="D39" s="29"/>
      <c r="E39" s="7"/>
    </row>
    <row r="40" spans="1:5">
      <c r="A40" s="6"/>
      <c r="B40" s="7"/>
      <c r="C40" s="7"/>
      <c r="D40" s="29"/>
      <c r="E40" s="7"/>
    </row>
    <row r="41" spans="1:5">
      <c r="A41" s="6"/>
      <c r="B41" s="7"/>
      <c r="C41" s="7"/>
      <c r="D41" s="29"/>
      <c r="E41" s="7"/>
    </row>
    <row r="42" spans="1:5">
      <c r="A42" s="6"/>
      <c r="B42" s="7"/>
      <c r="C42" s="7"/>
      <c r="D42" s="29"/>
      <c r="E42" s="7"/>
    </row>
    <row r="43" spans="1:5">
      <c r="A43" s="6"/>
      <c r="B43" s="7"/>
      <c r="C43" s="7"/>
      <c r="D43" s="29"/>
      <c r="E43" s="7"/>
    </row>
    <row r="44" spans="1:5">
      <c r="A44" s="6"/>
      <c r="B44" s="7"/>
      <c r="C44" s="7"/>
      <c r="D44" s="29"/>
      <c r="E44" s="7"/>
    </row>
    <row r="45" spans="1:5">
      <c r="A45" s="6"/>
      <c r="B45" s="7"/>
      <c r="C45" s="7"/>
      <c r="D45" s="29"/>
      <c r="E45" s="7"/>
    </row>
    <row r="46" spans="1:5">
      <c r="A46" s="6"/>
      <c r="B46" s="7"/>
      <c r="C46" s="7"/>
      <c r="D46" s="29"/>
      <c r="E46" s="7"/>
    </row>
    <row r="47" spans="1:5">
      <c r="A47" s="6"/>
      <c r="B47" s="7"/>
      <c r="C47" s="7"/>
      <c r="D47" s="29"/>
      <c r="E47" s="7"/>
    </row>
    <row r="48" spans="1:5">
      <c r="A48" s="6"/>
      <c r="B48" s="7"/>
      <c r="C48" s="7"/>
      <c r="D48" s="29"/>
      <c r="E48" s="7"/>
    </row>
    <row r="49" spans="1:5">
      <c r="A49" s="6"/>
      <c r="B49" s="7"/>
      <c r="C49" s="7"/>
      <c r="D49" s="29"/>
      <c r="E49" s="7"/>
    </row>
    <row r="50" spans="1:5">
      <c r="A50" s="6"/>
      <c r="B50" s="7"/>
      <c r="C50" s="7"/>
      <c r="D50" s="29"/>
      <c r="E50" s="7"/>
    </row>
    <row r="51" spans="1:5">
      <c r="A51" s="6"/>
      <c r="B51" s="7"/>
      <c r="C51" s="7"/>
      <c r="D51" s="29"/>
      <c r="E51" s="7"/>
    </row>
    <row r="52" spans="1:5">
      <c r="A52" s="6"/>
      <c r="B52" s="7"/>
      <c r="C52" s="7"/>
      <c r="D52" s="29"/>
      <c r="E52" s="7"/>
    </row>
    <row r="53" spans="1:5">
      <c r="A53" s="6"/>
      <c r="B53" s="7"/>
      <c r="C53" s="7"/>
      <c r="D53" s="29"/>
      <c r="E53" s="7"/>
    </row>
    <row r="54" spans="1:5">
      <c r="A54" s="6"/>
      <c r="B54" s="7"/>
      <c r="C54" s="7"/>
      <c r="D54" s="29"/>
      <c r="E54" s="7"/>
    </row>
    <row r="55" spans="1:5">
      <c r="A55" s="6"/>
      <c r="B55" s="7"/>
      <c r="C55" s="7"/>
      <c r="D55" s="29"/>
      <c r="E55" s="7"/>
    </row>
    <row r="56" spans="1:5">
      <c r="A56" s="6"/>
      <c r="B56" s="7"/>
      <c r="C56" s="7"/>
      <c r="D56" s="29"/>
      <c r="E56" s="7"/>
    </row>
    <row r="57" spans="1:5">
      <c r="A57" s="6"/>
      <c r="B57" s="7"/>
      <c r="C57" s="7"/>
      <c r="D57" s="29"/>
      <c r="E57" s="7"/>
    </row>
    <row r="58" spans="1:5">
      <c r="A58" s="6"/>
      <c r="B58" s="7"/>
      <c r="C58" s="7"/>
      <c r="D58" s="29"/>
      <c r="E58" s="7"/>
    </row>
    <row r="59" spans="1:5">
      <c r="A59" s="6"/>
      <c r="B59" s="7"/>
      <c r="C59" s="7"/>
      <c r="D59" s="29"/>
      <c r="E59" s="7"/>
    </row>
    <row r="60" spans="1:5">
      <c r="A60" s="6"/>
      <c r="B60" s="7"/>
      <c r="C60" s="7"/>
      <c r="D60" s="29"/>
      <c r="E60" s="7"/>
    </row>
    <row r="61" spans="1:5">
      <c r="A61" s="6"/>
      <c r="B61" s="7"/>
      <c r="C61" s="7"/>
      <c r="D61" s="29"/>
      <c r="E61" s="7"/>
    </row>
    <row r="62" spans="1:5">
      <c r="A62" s="6"/>
      <c r="B62" s="7"/>
      <c r="C62" s="7"/>
      <c r="D62" s="29"/>
      <c r="E62" s="7"/>
    </row>
    <row r="63" spans="1:5">
      <c r="A63" s="6"/>
      <c r="B63" s="7"/>
      <c r="C63" s="7"/>
      <c r="D63" s="29"/>
      <c r="E63" s="7"/>
    </row>
    <row r="64" spans="1:5">
      <c r="A64" s="6"/>
      <c r="B64" s="7"/>
      <c r="C64" s="7"/>
      <c r="D64" s="29"/>
      <c r="E64" s="7"/>
    </row>
    <row r="65" spans="1:6" ht="13.5">
      <c r="A65" s="40"/>
      <c r="B65" s="7"/>
      <c r="C65" s="7"/>
      <c r="D65" s="29"/>
      <c r="E65" s="7"/>
    </row>
    <row r="66" spans="1:6">
      <c r="A66" s="6"/>
      <c r="B66" s="7"/>
      <c r="C66" s="7"/>
      <c r="D66" s="29"/>
      <c r="E66" s="43"/>
    </row>
    <row r="67" spans="1:6">
      <c r="A67" s="6"/>
    </row>
    <row r="68" spans="1:6">
      <c r="B68" s="36"/>
      <c r="C68" s="36"/>
    </row>
    <row r="69" spans="1:6">
      <c r="A69" s="42"/>
      <c r="B69" s="42"/>
      <c r="C69" s="21"/>
      <c r="D69" s="22"/>
      <c r="E69" s="44"/>
      <c r="F69" s="29"/>
    </row>
    <row r="70" spans="1:6">
      <c r="A70" s="23"/>
      <c r="B70" s="23"/>
      <c r="C70" s="34"/>
      <c r="D70" s="35"/>
    </row>
    <row r="71" spans="1:6">
      <c r="A71" s="23"/>
      <c r="B71" s="23"/>
      <c r="C71" s="23"/>
      <c r="D71" s="26"/>
    </row>
    <row r="72" spans="1:6">
      <c r="A72" s="42"/>
      <c r="B72" s="42"/>
      <c r="C72" s="21"/>
      <c r="D72" s="27"/>
    </row>
    <row r="73" spans="1:6">
      <c r="A73" s="23"/>
      <c r="B73" s="23"/>
      <c r="C73" s="34"/>
      <c r="D73" s="35"/>
    </row>
    <row r="74" spans="1:6">
      <c r="A74" s="28"/>
    </row>
    <row r="75" spans="1:6">
      <c r="A75" s="17"/>
    </row>
    <row r="76" spans="1:6">
      <c r="A76" s="61"/>
      <c r="B76" s="61"/>
      <c r="C76" s="61"/>
      <c r="D76" s="61"/>
      <c r="E76" s="61"/>
    </row>
    <row r="77" spans="1:6">
      <c r="A77" s="17"/>
    </row>
  </sheetData>
  <mergeCells count="1">
    <mergeCell ref="A76:E76"/>
  </mergeCells>
  <phoneticPr fontId="9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sqref="A1:E77"/>
    </sheetView>
  </sheetViews>
  <sheetFormatPr baseColWidth="10" defaultRowHeight="12.75"/>
  <cols>
    <col min="1" max="1" width="19.5703125" customWidth="1"/>
  </cols>
  <sheetData>
    <row r="1" spans="1:5">
      <c r="A1" s="1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6"/>
      <c r="B30" s="7"/>
      <c r="C30" s="7"/>
      <c r="D30" s="29"/>
      <c r="E30" s="7"/>
    </row>
    <row r="31" spans="1:5">
      <c r="A31" s="6"/>
      <c r="B31" s="7"/>
      <c r="C31" s="7"/>
      <c r="D31" s="29"/>
      <c r="E31" s="7"/>
    </row>
    <row r="32" spans="1:5">
      <c r="A32" s="6"/>
      <c r="B32" s="7"/>
      <c r="C32" s="7"/>
      <c r="D32" s="29"/>
      <c r="E32" s="7"/>
    </row>
    <row r="33" spans="1:5">
      <c r="A33" s="6"/>
      <c r="B33" s="7"/>
      <c r="C33" s="7"/>
      <c r="D33" s="29"/>
      <c r="E33" s="7"/>
    </row>
    <row r="34" spans="1:5">
      <c r="A34" s="6"/>
      <c r="B34" s="7"/>
      <c r="C34" s="7"/>
      <c r="D34" s="29"/>
      <c r="E34" s="7"/>
    </row>
    <row r="35" spans="1:5">
      <c r="A35" s="6"/>
      <c r="B35" s="7"/>
      <c r="C35" s="7"/>
      <c r="D35" s="29"/>
      <c r="E35" s="7"/>
    </row>
    <row r="36" spans="1:5">
      <c r="A36" s="6"/>
      <c r="B36" s="7"/>
      <c r="C36" s="7"/>
      <c r="D36" s="29"/>
      <c r="E36" s="7"/>
    </row>
    <row r="37" spans="1:5">
      <c r="A37" s="6"/>
      <c r="B37" s="7"/>
      <c r="C37" s="7"/>
      <c r="D37" s="29"/>
      <c r="E37" s="7"/>
    </row>
    <row r="38" spans="1:5">
      <c r="A38" s="6"/>
      <c r="B38" s="7"/>
      <c r="C38" s="7"/>
      <c r="D38" s="29"/>
      <c r="E38" s="7"/>
    </row>
    <row r="39" spans="1:5">
      <c r="A39" s="6"/>
      <c r="B39" s="7"/>
      <c r="C39" s="7"/>
      <c r="D39" s="29"/>
      <c r="E39" s="7"/>
    </row>
    <row r="40" spans="1:5">
      <c r="A40" s="6"/>
      <c r="B40" s="7"/>
      <c r="C40" s="7"/>
      <c r="D40" s="29"/>
      <c r="E40" s="7"/>
    </row>
    <row r="41" spans="1:5">
      <c r="A41" s="6"/>
      <c r="B41" s="7"/>
      <c r="C41" s="7"/>
      <c r="D41" s="29"/>
      <c r="E41" s="7"/>
    </row>
    <row r="42" spans="1:5">
      <c r="A42" s="6"/>
      <c r="B42" s="7"/>
      <c r="C42" s="7"/>
      <c r="D42" s="29"/>
      <c r="E42" s="7"/>
    </row>
    <row r="43" spans="1:5">
      <c r="A43" s="6"/>
      <c r="B43" s="7"/>
      <c r="C43" s="7"/>
      <c r="D43" s="29"/>
      <c r="E43" s="7"/>
    </row>
    <row r="44" spans="1:5">
      <c r="A44" s="6"/>
      <c r="B44" s="7"/>
      <c r="C44" s="7"/>
      <c r="D44" s="29"/>
      <c r="E44" s="7"/>
    </row>
    <row r="45" spans="1:5">
      <c r="A45" s="6"/>
      <c r="B45" s="7"/>
      <c r="C45" s="7"/>
      <c r="D45" s="29"/>
      <c r="E45" s="7"/>
    </row>
    <row r="46" spans="1:5">
      <c r="A46" s="6"/>
      <c r="B46" s="7"/>
      <c r="C46" s="7"/>
      <c r="D46" s="29"/>
      <c r="E46" s="7"/>
    </row>
    <row r="47" spans="1:5">
      <c r="A47" s="6"/>
      <c r="B47" s="7"/>
      <c r="C47" s="7"/>
      <c r="D47" s="29"/>
      <c r="E47" s="7"/>
    </row>
    <row r="48" spans="1:5">
      <c r="A48" s="6"/>
      <c r="B48" s="7"/>
      <c r="C48" s="7"/>
      <c r="D48" s="29"/>
      <c r="E48" s="7"/>
    </row>
    <row r="49" spans="1:5">
      <c r="A49" s="6"/>
      <c r="B49" s="7"/>
      <c r="C49" s="7"/>
      <c r="D49" s="29"/>
      <c r="E49" s="7"/>
    </row>
    <row r="50" spans="1:5">
      <c r="A50" s="6"/>
      <c r="B50" s="7"/>
      <c r="C50" s="7"/>
      <c r="D50" s="29"/>
      <c r="E50" s="7"/>
    </row>
    <row r="51" spans="1:5">
      <c r="A51" s="6"/>
      <c r="B51" s="7"/>
      <c r="C51" s="7"/>
      <c r="D51" s="29"/>
      <c r="E51" s="7"/>
    </row>
    <row r="52" spans="1:5">
      <c r="A52" s="6"/>
      <c r="B52" s="7"/>
      <c r="C52" s="7"/>
      <c r="D52" s="29"/>
      <c r="E52" s="7"/>
    </row>
    <row r="53" spans="1:5">
      <c r="A53" s="6"/>
      <c r="B53" s="7"/>
      <c r="C53" s="7"/>
      <c r="D53" s="29"/>
      <c r="E53" s="7"/>
    </row>
    <row r="54" spans="1:5">
      <c r="A54" s="6"/>
      <c r="B54" s="7"/>
      <c r="C54" s="7"/>
      <c r="D54" s="29"/>
      <c r="E54" s="7"/>
    </row>
    <row r="55" spans="1:5">
      <c r="A55" s="6"/>
      <c r="B55" s="7"/>
      <c r="C55" s="7"/>
      <c r="D55" s="29"/>
      <c r="E55" s="7"/>
    </row>
    <row r="56" spans="1:5">
      <c r="A56" s="6"/>
      <c r="B56" s="7"/>
      <c r="C56" s="7"/>
      <c r="D56" s="29"/>
      <c r="E56" s="7"/>
    </row>
    <row r="57" spans="1:5">
      <c r="A57" s="6"/>
      <c r="B57" s="7"/>
      <c r="C57" s="7"/>
      <c r="D57" s="29"/>
      <c r="E57" s="7"/>
    </row>
    <row r="58" spans="1:5">
      <c r="A58" s="6"/>
      <c r="B58" s="7"/>
      <c r="C58" s="7"/>
      <c r="D58" s="29"/>
      <c r="E58" s="7"/>
    </row>
    <row r="59" spans="1:5">
      <c r="A59" s="6"/>
      <c r="B59" s="7"/>
      <c r="C59" s="7"/>
      <c r="D59" s="29"/>
      <c r="E59" s="7"/>
    </row>
    <row r="60" spans="1:5">
      <c r="A60" s="6"/>
      <c r="B60" s="7"/>
      <c r="C60" s="7"/>
      <c r="D60" s="29"/>
      <c r="E60" s="7"/>
    </row>
    <row r="61" spans="1:5">
      <c r="A61" s="6"/>
      <c r="B61" s="7"/>
      <c r="C61" s="7"/>
      <c r="D61" s="29"/>
      <c r="E61" s="7"/>
    </row>
    <row r="62" spans="1:5">
      <c r="A62" s="6"/>
      <c r="B62" s="7"/>
      <c r="C62" s="7"/>
      <c r="D62" s="29"/>
      <c r="E62" s="7"/>
    </row>
    <row r="63" spans="1:5">
      <c r="A63" s="6"/>
      <c r="B63" s="7"/>
      <c r="C63" s="7"/>
      <c r="D63" s="29"/>
      <c r="E63" s="7"/>
    </row>
    <row r="64" spans="1:5">
      <c r="A64" s="6"/>
      <c r="B64" s="7"/>
      <c r="C64" s="7"/>
      <c r="D64" s="29"/>
      <c r="E64" s="7"/>
    </row>
    <row r="65" spans="1:5" ht="13.5">
      <c r="A65" s="40"/>
      <c r="B65" s="7"/>
      <c r="C65" s="7"/>
      <c r="D65" s="29"/>
      <c r="E65" s="7"/>
    </row>
    <row r="66" spans="1:5">
      <c r="A66" s="6"/>
      <c r="B66" s="46"/>
      <c r="C66" s="46"/>
      <c r="D66" s="46"/>
      <c r="E66" s="46"/>
    </row>
    <row r="67" spans="1:5">
      <c r="A67" s="6"/>
    </row>
    <row r="68" spans="1:5">
      <c r="B68" s="36"/>
      <c r="C68" s="36"/>
    </row>
    <row r="69" spans="1:5">
      <c r="A69" s="42"/>
      <c r="B69" s="42"/>
      <c r="C69" s="21"/>
      <c r="D69" s="22"/>
      <c r="E69" s="44"/>
    </row>
    <row r="70" spans="1:5">
      <c r="A70" s="23"/>
      <c r="B70" s="23"/>
      <c r="C70" s="34"/>
      <c r="D70" s="35"/>
    </row>
    <row r="71" spans="1:5">
      <c r="A71" s="23"/>
      <c r="B71" s="23"/>
      <c r="C71" s="23"/>
      <c r="D71" s="26"/>
    </row>
    <row r="72" spans="1:5">
      <c r="A72" s="42"/>
      <c r="B72" s="42"/>
      <c r="C72" s="21"/>
      <c r="D72" s="27"/>
    </row>
    <row r="73" spans="1:5">
      <c r="A73" s="23"/>
      <c r="B73" s="23"/>
      <c r="C73" s="34"/>
      <c r="D73" s="35"/>
    </row>
    <row r="74" spans="1:5">
      <c r="A74" s="28"/>
    </row>
    <row r="75" spans="1:5">
      <c r="A75" s="17"/>
    </row>
    <row r="76" spans="1:5">
      <c r="A76" s="61"/>
      <c r="B76" s="61"/>
      <c r="C76" s="61"/>
      <c r="D76" s="61"/>
      <c r="E76" s="61"/>
    </row>
    <row r="77" spans="1:5">
      <c r="A77" s="17"/>
    </row>
  </sheetData>
  <mergeCells count="1">
    <mergeCell ref="A76:E7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sqref="A1:E77"/>
    </sheetView>
  </sheetViews>
  <sheetFormatPr baseColWidth="10" defaultRowHeight="12.75"/>
  <cols>
    <col min="1" max="1" width="22" customWidth="1"/>
  </cols>
  <sheetData>
    <row r="1" spans="1:5">
      <c r="A1" s="1"/>
      <c r="D1" s="2"/>
    </row>
    <row r="3" spans="1:5">
      <c r="A3" s="3"/>
      <c r="B3" s="4"/>
      <c r="C3" s="5"/>
      <c r="D3" s="4"/>
      <c r="E3" s="4"/>
    </row>
    <row r="4" spans="1:5">
      <c r="A4" s="6"/>
      <c r="B4" s="6"/>
      <c r="C4" s="7"/>
      <c r="D4" s="6"/>
      <c r="E4" s="6"/>
    </row>
    <row r="5" spans="1:5">
      <c r="A5" s="8"/>
      <c r="B5" s="9"/>
      <c r="C5" s="10"/>
      <c r="D5" s="9"/>
      <c r="E5" s="9"/>
    </row>
    <row r="6" spans="1:5" ht="12.75" customHeight="1">
      <c r="A6" s="6"/>
      <c r="B6" s="6"/>
      <c r="D6" s="6"/>
      <c r="E6" s="6"/>
    </row>
    <row r="7" spans="1:5">
      <c r="A7" s="6"/>
      <c r="B7" s="7"/>
      <c r="C7" s="7"/>
      <c r="D7" s="29"/>
      <c r="E7" s="30"/>
    </row>
    <row r="8" spans="1:5">
      <c r="A8" s="6"/>
      <c r="B8" s="7"/>
      <c r="C8" s="7"/>
      <c r="D8" s="29"/>
      <c r="E8" s="30"/>
    </row>
    <row r="9" spans="1:5">
      <c r="A9" s="6"/>
      <c r="B9" s="7"/>
      <c r="C9" s="7"/>
      <c r="D9" s="29"/>
      <c r="E9" s="30"/>
    </row>
    <row r="10" spans="1:5">
      <c r="A10" s="6"/>
      <c r="B10" s="7"/>
      <c r="C10" s="7"/>
      <c r="D10" s="29"/>
      <c r="E10" s="30"/>
    </row>
    <row r="11" spans="1:5" ht="12.75" customHeight="1">
      <c r="A11" s="6"/>
      <c r="B11" s="7"/>
      <c r="C11" s="7"/>
      <c r="D11" s="31"/>
      <c r="E11" s="32"/>
    </row>
    <row r="12" spans="1:5">
      <c r="A12" s="6"/>
      <c r="B12" s="29"/>
      <c r="C12" s="29"/>
      <c r="D12" s="29"/>
      <c r="E12" s="30"/>
    </row>
    <row r="13" spans="1:5">
      <c r="A13" s="11"/>
      <c r="B13" s="6"/>
      <c r="C13" s="7"/>
      <c r="D13" s="6"/>
      <c r="E13" s="6"/>
    </row>
    <row r="14" spans="1:5">
      <c r="A14" s="12"/>
      <c r="B14" s="13"/>
      <c r="C14" s="14"/>
      <c r="D14" s="13"/>
      <c r="E14" s="4"/>
    </row>
    <row r="15" spans="1:5">
      <c r="A15" s="11"/>
      <c r="B15" s="6"/>
      <c r="C15" s="7"/>
      <c r="D15" s="6"/>
      <c r="E15" s="6"/>
    </row>
    <row r="16" spans="1:5">
      <c r="A16" s="8"/>
      <c r="B16" s="9"/>
      <c r="C16" s="10"/>
      <c r="D16" s="9"/>
      <c r="E16" s="8"/>
    </row>
    <row r="17" spans="1:5">
      <c r="A17" s="11"/>
      <c r="B17" s="6"/>
      <c r="C17" s="7"/>
      <c r="D17" s="6"/>
      <c r="E17" s="6"/>
    </row>
    <row r="18" spans="1:5">
      <c r="A18" s="6"/>
      <c r="B18" s="7"/>
      <c r="C18" s="33"/>
      <c r="D18" s="7"/>
      <c r="E18" s="33"/>
    </row>
    <row r="19" spans="1:5">
      <c r="A19" s="6"/>
      <c r="B19" s="7"/>
      <c r="C19" s="33"/>
      <c r="D19" s="7"/>
      <c r="E19" s="33"/>
    </row>
    <row r="20" spans="1:5">
      <c r="A20" s="6"/>
      <c r="B20" s="7"/>
      <c r="C20" s="33"/>
      <c r="D20" s="7"/>
      <c r="E20" s="33"/>
    </row>
    <row r="21" spans="1:5">
      <c r="A21" s="6"/>
      <c r="B21" s="7"/>
      <c r="C21" s="33"/>
      <c r="D21" s="7"/>
      <c r="E21" s="33"/>
    </row>
    <row r="22" spans="1:5">
      <c r="A22" s="6"/>
      <c r="B22" s="7"/>
      <c r="C22" s="33"/>
      <c r="D22" s="7"/>
      <c r="E22" s="33"/>
    </row>
    <row r="23" spans="1:5">
      <c r="A23" s="11"/>
      <c r="B23" s="7"/>
      <c r="C23" s="29"/>
      <c r="D23" s="7"/>
      <c r="E23" s="15"/>
    </row>
    <row r="24" spans="1:5">
      <c r="A24" s="16"/>
      <c r="B24" s="29"/>
      <c r="C24" s="33"/>
      <c r="D24" s="7"/>
      <c r="E24" s="33"/>
    </row>
    <row r="25" spans="1:5">
      <c r="A25" s="11"/>
      <c r="B25" s="6"/>
      <c r="C25" s="7"/>
      <c r="D25" s="6"/>
      <c r="E25" s="6"/>
    </row>
    <row r="26" spans="1:5">
      <c r="A26" s="3"/>
      <c r="B26" s="4"/>
      <c r="C26" s="5"/>
      <c r="D26" s="4"/>
      <c r="E26" s="4"/>
    </row>
    <row r="27" spans="1:5">
      <c r="A27" s="17"/>
      <c r="B27" s="17"/>
      <c r="C27" s="17"/>
      <c r="D27" s="17"/>
      <c r="E27" s="18"/>
    </row>
    <row r="28" spans="1:5">
      <c r="A28" s="8"/>
      <c r="B28" s="9"/>
      <c r="C28" s="9"/>
      <c r="D28" s="19"/>
      <c r="E28" s="18"/>
    </row>
    <row r="29" spans="1:5">
      <c r="A29" s="11"/>
      <c r="B29" s="6"/>
      <c r="C29" s="6"/>
      <c r="D29" s="17"/>
      <c r="E29" s="6"/>
    </row>
    <row r="30" spans="1:5">
      <c r="A30" s="6"/>
      <c r="B30" s="7"/>
      <c r="C30" s="7"/>
      <c r="D30" s="29"/>
      <c r="E30" s="7"/>
    </row>
    <row r="31" spans="1:5">
      <c r="A31" s="6"/>
      <c r="B31" s="7"/>
      <c r="C31" s="7"/>
      <c r="D31" s="29"/>
      <c r="E31" s="7"/>
    </row>
    <row r="32" spans="1:5">
      <c r="A32" s="6"/>
      <c r="B32" s="7"/>
      <c r="C32" s="7"/>
      <c r="D32" s="29"/>
      <c r="E32" s="7"/>
    </row>
    <row r="33" spans="1:5">
      <c r="A33" s="6"/>
      <c r="B33" s="7"/>
      <c r="C33" s="7"/>
      <c r="D33" s="29"/>
      <c r="E33" s="7"/>
    </row>
    <row r="34" spans="1:5">
      <c r="A34" s="6"/>
      <c r="B34" s="7"/>
      <c r="C34" s="7"/>
      <c r="D34" s="29"/>
      <c r="E34" s="7"/>
    </row>
    <row r="35" spans="1:5">
      <c r="A35" s="6"/>
      <c r="B35" s="7"/>
      <c r="C35" s="7"/>
      <c r="D35" s="29"/>
      <c r="E35" s="7"/>
    </row>
    <row r="36" spans="1:5">
      <c r="A36" s="6"/>
      <c r="B36" s="7"/>
      <c r="C36" s="7"/>
      <c r="D36" s="29"/>
      <c r="E36" s="7"/>
    </row>
    <row r="37" spans="1:5">
      <c r="A37" s="6"/>
      <c r="B37" s="7"/>
      <c r="C37" s="7"/>
      <c r="D37" s="29"/>
      <c r="E37" s="7"/>
    </row>
    <row r="38" spans="1:5">
      <c r="A38" s="6"/>
      <c r="B38" s="7"/>
      <c r="C38" s="7"/>
      <c r="D38" s="29"/>
      <c r="E38" s="7"/>
    </row>
    <row r="39" spans="1:5">
      <c r="A39" s="6"/>
      <c r="B39" s="7"/>
      <c r="C39" s="7"/>
      <c r="D39" s="29"/>
      <c r="E39" s="7"/>
    </row>
    <row r="40" spans="1:5">
      <c r="A40" s="6"/>
      <c r="B40" s="7"/>
      <c r="C40" s="7"/>
      <c r="D40" s="29"/>
      <c r="E40" s="7"/>
    </row>
    <row r="41" spans="1:5">
      <c r="A41" s="6"/>
      <c r="B41" s="7"/>
      <c r="C41" s="7"/>
      <c r="D41" s="29"/>
      <c r="E41" s="7"/>
    </row>
    <row r="42" spans="1:5">
      <c r="A42" s="6"/>
      <c r="B42" s="7"/>
      <c r="C42" s="7"/>
      <c r="D42" s="29"/>
      <c r="E42" s="7"/>
    </row>
    <row r="43" spans="1:5">
      <c r="A43" s="6"/>
      <c r="B43" s="7"/>
      <c r="C43" s="7"/>
      <c r="D43" s="29"/>
      <c r="E43" s="7"/>
    </row>
    <row r="44" spans="1:5">
      <c r="A44" s="6"/>
      <c r="B44" s="7"/>
      <c r="C44" s="7"/>
      <c r="D44" s="29"/>
      <c r="E44" s="7"/>
    </row>
    <row r="45" spans="1:5">
      <c r="A45" s="6"/>
      <c r="B45" s="7"/>
      <c r="C45" s="7"/>
      <c r="D45" s="29"/>
      <c r="E45" s="7"/>
    </row>
    <row r="46" spans="1:5">
      <c r="A46" s="6"/>
      <c r="B46" s="7"/>
      <c r="C46" s="7"/>
      <c r="D46" s="29"/>
      <c r="E46" s="7"/>
    </row>
    <row r="47" spans="1:5">
      <c r="A47" s="6"/>
      <c r="B47" s="7"/>
      <c r="C47" s="7"/>
      <c r="D47" s="29"/>
      <c r="E47" s="7"/>
    </row>
    <row r="48" spans="1:5">
      <c r="A48" s="6"/>
      <c r="B48" s="7"/>
      <c r="C48" s="7"/>
      <c r="D48" s="29"/>
      <c r="E48" s="7"/>
    </row>
    <row r="49" spans="1:5">
      <c r="A49" s="6"/>
      <c r="B49" s="7"/>
      <c r="C49" s="7"/>
      <c r="D49" s="29"/>
      <c r="E49" s="7"/>
    </row>
    <row r="50" spans="1:5">
      <c r="A50" s="6"/>
      <c r="B50" s="7"/>
      <c r="C50" s="7"/>
      <c r="D50" s="29"/>
      <c r="E50" s="7"/>
    </row>
    <row r="51" spans="1:5">
      <c r="A51" s="6"/>
      <c r="B51" s="7"/>
      <c r="C51" s="7"/>
      <c r="D51" s="29"/>
      <c r="E51" s="7"/>
    </row>
    <row r="52" spans="1:5">
      <c r="A52" s="6"/>
      <c r="B52" s="7"/>
      <c r="C52" s="7"/>
      <c r="D52" s="29"/>
      <c r="E52" s="7"/>
    </row>
    <row r="53" spans="1:5">
      <c r="A53" s="6"/>
      <c r="B53" s="7"/>
      <c r="C53" s="7"/>
      <c r="D53" s="29"/>
      <c r="E53" s="7"/>
    </row>
    <row r="54" spans="1:5">
      <c r="A54" s="6"/>
      <c r="B54" s="7"/>
      <c r="C54" s="7"/>
      <c r="D54" s="29"/>
      <c r="E54" s="7"/>
    </row>
    <row r="55" spans="1:5">
      <c r="A55" s="6"/>
      <c r="B55" s="7"/>
      <c r="C55" s="7"/>
      <c r="D55" s="29"/>
      <c r="E55" s="7"/>
    </row>
    <row r="56" spans="1:5">
      <c r="A56" s="6"/>
      <c r="B56" s="7"/>
      <c r="C56" s="7"/>
      <c r="D56" s="29"/>
      <c r="E56" s="7"/>
    </row>
    <row r="57" spans="1:5">
      <c r="A57" s="6"/>
      <c r="B57" s="7"/>
      <c r="C57" s="7"/>
      <c r="D57" s="29"/>
      <c r="E57" s="7"/>
    </row>
    <row r="58" spans="1:5">
      <c r="A58" s="6"/>
      <c r="B58" s="7"/>
      <c r="C58" s="7"/>
      <c r="D58" s="29"/>
      <c r="E58" s="7"/>
    </row>
    <row r="59" spans="1:5">
      <c r="A59" s="6"/>
      <c r="B59" s="7"/>
      <c r="C59" s="7"/>
      <c r="D59" s="29"/>
      <c r="E59" s="7"/>
    </row>
    <row r="60" spans="1:5">
      <c r="A60" s="6"/>
      <c r="B60" s="7"/>
      <c r="C60" s="7"/>
      <c r="D60" s="29"/>
      <c r="E60" s="7"/>
    </row>
    <row r="61" spans="1:5">
      <c r="A61" s="6"/>
      <c r="B61" s="7"/>
      <c r="C61" s="7"/>
      <c r="D61" s="29"/>
      <c r="E61" s="7"/>
    </row>
    <row r="62" spans="1:5">
      <c r="A62" s="6"/>
      <c r="B62" s="7"/>
      <c r="C62" s="7"/>
      <c r="D62" s="29"/>
      <c r="E62" s="7"/>
    </row>
    <row r="63" spans="1:5">
      <c r="A63" s="6"/>
      <c r="B63" s="7"/>
      <c r="C63" s="7"/>
      <c r="D63" s="29"/>
      <c r="E63" s="7"/>
    </row>
    <row r="64" spans="1:5">
      <c r="A64" s="6"/>
      <c r="B64" s="7"/>
      <c r="C64" s="7"/>
      <c r="D64" s="29"/>
      <c r="E64" s="7"/>
    </row>
    <row r="65" spans="1:5" ht="13.5">
      <c r="A65" s="40"/>
      <c r="B65" s="7"/>
      <c r="C65" s="7"/>
      <c r="D65" s="29"/>
      <c r="E65" s="7"/>
    </row>
    <row r="66" spans="1:5">
      <c r="A66" s="6"/>
      <c r="B66" s="46"/>
      <c r="C66" s="46"/>
      <c r="D66" s="46"/>
      <c r="E66" s="46"/>
    </row>
    <row r="67" spans="1:5">
      <c r="A67" s="6"/>
    </row>
    <row r="68" spans="1:5">
      <c r="B68" s="36"/>
      <c r="C68" s="36"/>
    </row>
    <row r="69" spans="1:5">
      <c r="A69" s="42"/>
      <c r="B69" s="42"/>
      <c r="C69" s="21"/>
      <c r="D69" s="22"/>
      <c r="E69" s="44"/>
    </row>
    <row r="70" spans="1:5">
      <c r="A70" s="23"/>
      <c r="B70" s="23"/>
      <c r="C70" s="34"/>
      <c r="D70" s="35"/>
    </row>
    <row r="71" spans="1:5">
      <c r="A71" s="23"/>
      <c r="B71" s="23"/>
      <c r="C71" s="23"/>
      <c r="D71" s="26"/>
    </row>
    <row r="72" spans="1:5">
      <c r="A72" s="42"/>
      <c r="B72" s="42"/>
      <c r="C72" s="21"/>
      <c r="D72" s="27"/>
    </row>
    <row r="73" spans="1:5">
      <c r="A73" s="23"/>
      <c r="B73" s="23"/>
      <c r="C73" s="34"/>
      <c r="D73" s="35"/>
    </row>
    <row r="74" spans="1:5">
      <c r="A74" s="28"/>
    </row>
    <row r="75" spans="1:5">
      <c r="A75" s="17"/>
    </row>
    <row r="76" spans="1:5">
      <c r="A76" s="61"/>
      <c r="B76" s="61"/>
      <c r="C76" s="61"/>
      <c r="D76" s="61"/>
      <c r="E76" s="61"/>
    </row>
    <row r="77" spans="1:5">
      <c r="A77" s="17"/>
    </row>
  </sheetData>
  <mergeCells count="1">
    <mergeCell ref="A76:E76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 Plantilla</vt:lpstr>
      <vt:lpstr>Enero</vt:lpstr>
      <vt:lpstr> Febrero</vt:lpstr>
      <vt:lpstr>Marzo</vt:lpstr>
      <vt:lpstr>Abril</vt:lpstr>
      <vt:lpstr>Mayo</vt:lpstr>
      <vt:lpstr> Junio</vt:lpstr>
      <vt:lpstr>Julio</vt:lpstr>
      <vt:lpstr>Agosto</vt:lpstr>
      <vt:lpstr>Septiembre</vt:lpstr>
      <vt:lpstr>Octubre</vt:lpstr>
      <vt:lpstr>Noviembre</vt:lpstr>
      <vt:lpstr> Diciembre</vt:lpstr>
      <vt:lpstr>' Plantilla'!Área_de_impresión</vt:lpstr>
      <vt:lpstr>Agosto!Área_de_impresión</vt:lpstr>
    </vt:vector>
  </TitlesOfParts>
  <Company>INEM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INEM</dc:creator>
  <cp:lastModifiedBy>Usuarioadmin</cp:lastModifiedBy>
  <cp:lastPrinted>2016-01-15T08:52:51Z</cp:lastPrinted>
  <dcterms:created xsi:type="dcterms:W3CDTF">2008-01-09T13:04:52Z</dcterms:created>
  <dcterms:modified xsi:type="dcterms:W3CDTF">2016-05-05T09:43:17Z</dcterms:modified>
</cp:coreProperties>
</file>